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8355" yWindow="-30" windowWidth="19440" windowHeight="12000"/>
  </bookViews>
  <sheets>
    <sheet name="Плата граждан 21-22" sheetId="1" r:id="rId1"/>
    <sheet name="Лист1" sheetId="6" state="hidden" r:id="rId2"/>
  </sheets>
  <definedNames>
    <definedName name="Z_985A7970_9E9B_4B0D_AC82_86317B50D654_.wvu.Cols" localSheetId="1" hidden="1">Лист1!$L:$L</definedName>
    <definedName name="Z_985A7970_9E9B_4B0D_AC82_86317B50D654_.wvu.Cols" localSheetId="0" hidden="1">'Плата граждан 21-22'!$B:$C,'Плата граждан 21-22'!#REF!,'Плата граждан 21-22'!#REF!,'Плата граждан 21-22'!$D:$L,'Плата граждан 21-22'!$U:$U</definedName>
    <definedName name="Z_985A7970_9E9B_4B0D_AC82_86317B50D654_.wvu.PrintArea" localSheetId="0" hidden="1">'Плата граждан 21-22'!$A$1:$W$52</definedName>
    <definedName name="Z_985A7970_9E9B_4B0D_AC82_86317B50D654_.wvu.Rows" localSheetId="0" hidden="1">'Плата граждан 21-22'!$6:$6,'Плата граждан 21-22'!$10:$10,'Плата граждан 21-22'!$12:$12,'Плата граждан 21-22'!$15:$15,'Плата граждан 21-22'!$18:$18,'Плата граждан 21-22'!$25:$25,'Плата граждан 21-22'!$27:$27,'Плата граждан 21-22'!$29:$29</definedName>
    <definedName name="Z_EEDFC99C_9D28_40F6_831D_FB33659D902A_.wvu.Cols" localSheetId="1" hidden="1">Лист1!$L:$L</definedName>
    <definedName name="Z_EEDFC99C_9D28_40F6_831D_FB33659D902A_.wvu.Cols" localSheetId="0" hidden="1">'Плата граждан 21-22'!$B:$C,'Плата граждан 21-22'!#REF!,'Плата граждан 21-22'!#REF!,'Плата граждан 21-22'!$D:$L,'Плата граждан 21-22'!$U:$U</definedName>
    <definedName name="Z_EEDFC99C_9D28_40F6_831D_FB33659D902A_.wvu.PrintArea" localSheetId="0" hidden="1">'Плата граждан 21-22'!$A$1:$W$52</definedName>
    <definedName name="Z_EEDFC99C_9D28_40F6_831D_FB33659D902A_.wvu.Rows" localSheetId="0" hidden="1">'Плата граждан 21-22'!$6:$6,'Плата граждан 21-22'!$10:$10,'Плата граждан 21-22'!$12:$12,'Плата граждан 21-22'!$15:$15,'Плата граждан 21-22'!$18:$18,'Плата граждан 21-22'!$25:$25,'Плата граждан 21-22'!$27:$27,'Плата граждан 21-22'!$29:$29</definedName>
    <definedName name="_xlnm.Print_Area" localSheetId="0">'Плата граждан 21-22'!$A$1:$W$52</definedName>
  </definedNames>
  <calcPr calcId="152511"/>
  <customWorkbookViews>
    <customWorkbookView name="Татьяна Шелгачева - Личное представление" guid="{985A7970-9E9B-4B0D-AC82-86317B50D654}" mergeInterval="0" personalView="1" maximized="1" windowWidth="1276" windowHeight="798" activeSheetId="5"/>
    <customWorkbookView name="Мария Балычева - Личное представление" guid="{EEDFC99C-9D28-40F6-831D-FB33659D902A}" mergeInterval="0" personalView="1" xWindow="-13" windowWidth="1366" windowHeight="728" activeSheetId="5"/>
  </customWorkbookViews>
</workbook>
</file>

<file path=xl/calcChain.xml><?xml version="1.0" encoding="utf-8"?>
<calcChain xmlns="http://schemas.openxmlformats.org/spreadsheetml/2006/main">
  <c r="W20" i="1"/>
  <c r="W8"/>
  <c r="L7"/>
  <c r="L13"/>
  <c r="L19"/>
  <c r="L30"/>
  <c r="V7"/>
  <c r="W51" l="1"/>
  <c r="W19"/>
  <c r="W49"/>
  <c r="W46"/>
  <c r="V52" l="1"/>
  <c r="W47" l="1"/>
  <c r="W43"/>
  <c r="V41"/>
  <c r="U41"/>
  <c r="W44"/>
  <c r="W41"/>
  <c r="W40"/>
  <c r="W38"/>
  <c r="W37"/>
  <c r="W34"/>
  <c r="V38"/>
  <c r="V37"/>
  <c r="U40"/>
  <c r="U38"/>
  <c r="U37"/>
  <c r="U35"/>
  <c r="W22" l="1"/>
  <c r="V22"/>
  <c r="U22"/>
  <c r="U23"/>
  <c r="W23"/>
  <c r="W14" l="1"/>
  <c r="W13"/>
  <c r="W9"/>
  <c r="W7"/>
  <c r="U19"/>
  <c r="W26" l="1"/>
  <c r="W25"/>
  <c r="W24"/>
  <c r="W21"/>
  <c r="W31"/>
  <c r="V31"/>
  <c r="W35"/>
  <c r="W32"/>
  <c r="W10"/>
  <c r="U31"/>
  <c r="V51"/>
  <c r="U51"/>
  <c r="V49"/>
  <c r="U49"/>
  <c r="V47"/>
  <c r="U47"/>
  <c r="V46"/>
  <c r="U46"/>
  <c r="V40"/>
  <c r="V35"/>
  <c r="V34"/>
  <c r="U34"/>
  <c r="V32"/>
  <c r="U32"/>
  <c r="V26"/>
  <c r="U26"/>
  <c r="V25"/>
  <c r="U25"/>
  <c r="V24"/>
  <c r="U24"/>
  <c r="V21"/>
  <c r="U21"/>
  <c r="V20"/>
  <c r="U20"/>
  <c r="V19"/>
  <c r="V14"/>
  <c r="U14"/>
  <c r="V13"/>
  <c r="U13"/>
  <c r="U12"/>
  <c r="V10"/>
  <c r="U10"/>
  <c r="V9"/>
  <c r="U9"/>
  <c r="V8"/>
  <c r="U8"/>
  <c r="U7"/>
  <c r="M28" i="6" l="1"/>
  <c r="D28"/>
  <c r="M26"/>
  <c r="D26"/>
  <c r="M24"/>
  <c r="D24"/>
  <c r="M23"/>
  <c r="D23"/>
  <c r="L22"/>
  <c r="M18"/>
  <c r="L18"/>
  <c r="D18"/>
  <c r="M13"/>
  <c r="L13"/>
  <c r="D13"/>
  <c r="M9"/>
  <c r="D9"/>
</calcChain>
</file>

<file path=xl/sharedStrings.xml><?xml version="1.0" encoding="utf-8"?>
<sst xmlns="http://schemas.openxmlformats.org/spreadsheetml/2006/main" count="238" uniqueCount="57">
  <si>
    <t>Информация об изменении тарифов, установленных регулирующим органом на 2020 год</t>
  </si>
  <si>
    <t>Наименование коммунальных услуг</t>
  </si>
  <si>
    <t>Увеличение в %</t>
  </si>
  <si>
    <t>Размер платы граждан</t>
  </si>
  <si>
    <t>РСО</t>
  </si>
  <si>
    <t>с 01.07.2019г.</t>
  </si>
  <si>
    <t>с 01.01.2020г.</t>
  </si>
  <si>
    <t>с 01.07.2020г.</t>
  </si>
  <si>
    <t>с 01.09.2020г.</t>
  </si>
  <si>
    <t>Холодное водоснабжение</t>
  </si>
  <si>
    <t>руб./м3</t>
  </si>
  <si>
    <t>ООО "Водоканал"</t>
  </si>
  <si>
    <t>от «17» декабря 2019 г. № 605</t>
  </si>
  <si>
    <t>МКП "ВКХ"</t>
  </si>
  <si>
    <t>Водоотведение</t>
  </si>
  <si>
    <t xml:space="preserve">Отопление </t>
  </si>
  <si>
    <t>руб./Гкал</t>
  </si>
  <si>
    <t>руб/м2</t>
  </si>
  <si>
    <t>ОДПУ</t>
  </si>
  <si>
    <t>по нормативу</t>
  </si>
  <si>
    <t>АО "Кузнецкая ТЭЦ"</t>
  </si>
  <si>
    <t>от «19» декабря 2019 г. № 658</t>
  </si>
  <si>
    <t>ООО "КузнецкТеплоСбыт"</t>
  </si>
  <si>
    <t>ООО "СибЭнерго"</t>
  </si>
  <si>
    <t>ООО "ЭнергоТранзит"</t>
  </si>
  <si>
    <t>ОАО "РЖД"</t>
  </si>
  <si>
    <t>ОАО "РЖД" (ПМС-2)</t>
  </si>
  <si>
    <t xml:space="preserve">ОАО "РЖД" (ПМС-2) </t>
  </si>
  <si>
    <t>Горячее водоснабжение</t>
  </si>
  <si>
    <t>с полотенцесушителем</t>
  </si>
  <si>
    <t>от «19» декабря 2019 г. № 660</t>
  </si>
  <si>
    <t>без полотенцесушителя</t>
  </si>
  <si>
    <t>Электрическая энергия</t>
  </si>
  <si>
    <t>руб./кВтч</t>
  </si>
  <si>
    <t>от «17» декабря 2019 г. № 599</t>
  </si>
  <si>
    <t>Обращение с ТКО</t>
  </si>
  <si>
    <t>руб/чел</t>
  </si>
  <si>
    <t>ООО "Экологические технологии"</t>
  </si>
  <si>
    <t>от «06» декабря 2019 г. № 564  от «26» мая 2020 г. № 72</t>
  </si>
  <si>
    <t>Тарифы установленные РЭК Кузбасса</t>
  </si>
  <si>
    <t>Постановление РЭК Кузбасса</t>
  </si>
  <si>
    <t>ПАО "Кузбассэнергосбыт"</t>
  </si>
  <si>
    <t>Увеличения с 01.09.2020 по отношению к плате с 01.01.2020 в %</t>
  </si>
  <si>
    <t>Увеличение , %</t>
  </si>
  <si>
    <t>Увеличения с 01.09.2020 по отношению к плате с 01.01.2020 , %</t>
  </si>
  <si>
    <t>Приложение 1</t>
  </si>
  <si>
    <t>с 01.01.2021г.</t>
  </si>
  <si>
    <t>с 01.07.2021г.</t>
  </si>
  <si>
    <t>Увеличения с 01.07.2021 по отношению к плате с 01.01.2021 в %</t>
  </si>
  <si>
    <t>Информация об изменении тарифов, установленных регулирующим органом на 2021-2022 год</t>
  </si>
  <si>
    <t>с 01.01.2022г.</t>
  </si>
  <si>
    <t>с 01.07.2022г.</t>
  </si>
  <si>
    <t>Увеличения с 01.07.2022 по отношению к плате с 01.01.2022 в %</t>
  </si>
  <si>
    <t>предыдущие года для скрытия колонок</t>
  </si>
  <si>
    <t>МКП "ВКХ (Абагур)</t>
  </si>
  <si>
    <t>ООО "ЭнергоТранзит" Котельные</t>
  </si>
  <si>
    <t>ООО "АлавестаГрупп"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</si>
</sst>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5" xfId="0" applyFont="1" applyFill="1" applyBorder="1"/>
    <xf numFmtId="0" fontId="2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vertical="center"/>
    </xf>
    <xf numFmtId="0" fontId="4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1" fontId="2" fillId="0" borderId="5" xfId="0" applyNumberFormat="1" applyFont="1" applyBorder="1"/>
    <xf numFmtId="0" fontId="1" fillId="2" borderId="7" xfId="0" applyFont="1" applyFill="1" applyBorder="1"/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" fontId="2" fillId="2" borderId="5" xfId="0" applyNumberFormat="1" applyFont="1" applyFill="1" applyBorder="1"/>
    <xf numFmtId="0" fontId="4" fillId="0" borderId="7" xfId="0" applyFont="1" applyBorder="1"/>
    <xf numFmtId="2" fontId="2" fillId="0" borderId="7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164" fontId="2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/>
    <xf numFmtId="4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/>
    <xf numFmtId="1" fontId="7" fillId="0" borderId="0" xfId="0" applyNumberFormat="1" applyFont="1"/>
    <xf numFmtId="1" fontId="7" fillId="0" borderId="0" xfId="0" applyNumberFormat="1" applyFont="1" applyFill="1"/>
    <xf numFmtId="0" fontId="7" fillId="3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1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vertical="center"/>
    </xf>
    <xf numFmtId="0" fontId="9" fillId="0" borderId="5" xfId="0" applyFont="1" applyBorder="1"/>
    <xf numFmtId="164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/>
    <xf numFmtId="0" fontId="11" fillId="2" borderId="7" xfId="0" applyFont="1" applyFill="1" applyBorder="1"/>
    <xf numFmtId="0" fontId="7" fillId="2" borderId="7" xfId="0" applyFont="1" applyFill="1" applyBorder="1" applyAlignment="1">
      <alignment horizontal="center"/>
    </xf>
    <xf numFmtId="1" fontId="7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center" vertical="center"/>
    </xf>
    <xf numFmtId="0" fontId="9" fillId="0" borderId="7" xfId="0" applyFont="1" applyBorder="1"/>
    <xf numFmtId="2" fontId="7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4" fontId="7" fillId="0" borderId="6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1" fontId="7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wrapText="1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" fontId="15" fillId="0" borderId="0" xfId="0" applyNumberFormat="1" applyFont="1"/>
    <xf numFmtId="0" fontId="15" fillId="0" borderId="4" xfId="0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1" fontId="15" fillId="0" borderId="5" xfId="0" applyNumberFormat="1" applyFont="1" applyBorder="1"/>
    <xf numFmtId="0" fontId="15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0" fontId="7" fillId="2" borderId="5" xfId="0" applyFont="1" applyFill="1" applyBorder="1"/>
    <xf numFmtId="164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/>
    <xf numFmtId="0" fontId="7" fillId="0" borderId="11" xfId="0" applyFont="1" applyBorder="1"/>
    <xf numFmtId="0" fontId="7" fillId="0" borderId="1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3" fillId="0" borderId="6" xfId="0" applyFont="1" applyBorder="1" applyAlignment="1"/>
    <xf numFmtId="0" fontId="13" fillId="0" borderId="4" xfId="0" applyFont="1" applyBorder="1" applyAlignment="1"/>
    <xf numFmtId="1" fontId="7" fillId="2" borderId="2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1" fillId="2" borderId="7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="80" zoomScaleNormal="80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AB34" sqref="AB34"/>
    </sheetView>
  </sheetViews>
  <sheetFormatPr defaultRowHeight="15.75"/>
  <cols>
    <col min="1" max="1" width="38.28515625" style="58" customWidth="1"/>
    <col min="2" max="2" width="16.7109375" style="57" hidden="1" customWidth="1"/>
    <col min="3" max="3" width="19.5703125" style="57" hidden="1" customWidth="1"/>
    <col min="4" max="7" width="10.42578125" style="57" hidden="1" customWidth="1"/>
    <col min="8" max="8" width="10.85546875" style="58" hidden="1" customWidth="1"/>
    <col min="9" max="10" width="10.5703125" style="58" hidden="1" customWidth="1"/>
    <col min="11" max="11" width="10.140625" style="58" hidden="1" customWidth="1"/>
    <col min="12" max="12" width="11.5703125" style="63" hidden="1" customWidth="1"/>
    <col min="13" max="17" width="11.5703125" style="63" customWidth="1"/>
    <col min="18" max="18" width="10.28515625" style="63" customWidth="1"/>
    <col min="19" max="19" width="11.5703125" style="108" customWidth="1"/>
    <col min="20" max="20" width="12.5703125" style="108" customWidth="1"/>
    <col min="21" max="21" width="17.42578125" style="101" hidden="1" customWidth="1"/>
    <col min="22" max="22" width="17" style="57" customWidth="1"/>
    <col min="23" max="23" width="17" style="58" customWidth="1"/>
    <col min="24" max="16384" width="9.140625" style="58"/>
  </cols>
  <sheetData>
    <row r="1" spans="1:23" ht="18.75">
      <c r="A1" s="185" t="s">
        <v>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3">
      <c r="A2" s="59"/>
      <c r="B2" s="60"/>
      <c r="C2" s="60"/>
      <c r="D2" s="61"/>
      <c r="E2" s="61"/>
      <c r="F2" s="61"/>
      <c r="G2" s="61"/>
      <c r="H2" s="62"/>
      <c r="I2" s="62"/>
      <c r="J2" s="62"/>
      <c r="K2" s="62"/>
      <c r="O2" s="64"/>
      <c r="P2" s="64"/>
      <c r="Q2" s="64"/>
      <c r="R2" s="64"/>
      <c r="U2" s="65"/>
    </row>
    <row r="3" spans="1:23" ht="87.75" customHeight="1">
      <c r="A3" s="66" t="s">
        <v>1</v>
      </c>
      <c r="B3" s="132" t="s">
        <v>39</v>
      </c>
      <c r="C3" s="150"/>
      <c r="D3" s="67" t="s">
        <v>3</v>
      </c>
      <c r="E3" s="68"/>
      <c r="F3" s="186" t="s">
        <v>3</v>
      </c>
      <c r="G3" s="187"/>
      <c r="H3" s="186" t="s">
        <v>3</v>
      </c>
      <c r="I3" s="187"/>
      <c r="J3" s="186" t="s">
        <v>3</v>
      </c>
      <c r="K3" s="187"/>
      <c r="L3" s="188" t="s">
        <v>2</v>
      </c>
      <c r="M3" s="186" t="s">
        <v>3</v>
      </c>
      <c r="N3" s="187"/>
      <c r="O3" s="186" t="s">
        <v>3</v>
      </c>
      <c r="P3" s="187"/>
      <c r="Q3" s="153" t="s">
        <v>3</v>
      </c>
      <c r="R3" s="153"/>
      <c r="S3" s="154" t="s">
        <v>3</v>
      </c>
      <c r="T3" s="154"/>
      <c r="U3" s="69" t="s">
        <v>42</v>
      </c>
      <c r="V3" s="69" t="s">
        <v>48</v>
      </c>
      <c r="W3" s="69" t="s">
        <v>52</v>
      </c>
    </row>
    <row r="4" spans="1:23">
      <c r="A4" s="70" t="s">
        <v>4</v>
      </c>
      <c r="B4" s="71" t="s">
        <v>5</v>
      </c>
      <c r="C4" s="72" t="s">
        <v>6</v>
      </c>
      <c r="D4" s="134" t="s">
        <v>5</v>
      </c>
      <c r="E4" s="135"/>
      <c r="F4" s="134" t="s">
        <v>6</v>
      </c>
      <c r="G4" s="135"/>
      <c r="H4" s="134" t="s">
        <v>7</v>
      </c>
      <c r="I4" s="135"/>
      <c r="J4" s="134" t="s">
        <v>8</v>
      </c>
      <c r="K4" s="135"/>
      <c r="L4" s="189"/>
      <c r="M4" s="134" t="s">
        <v>46</v>
      </c>
      <c r="N4" s="135"/>
      <c r="O4" s="134" t="s">
        <v>47</v>
      </c>
      <c r="P4" s="135"/>
      <c r="Q4" s="155" t="s">
        <v>50</v>
      </c>
      <c r="R4" s="155"/>
      <c r="S4" s="156" t="s">
        <v>51</v>
      </c>
      <c r="T4" s="156"/>
      <c r="U4" s="73"/>
      <c r="V4" s="55"/>
      <c r="W4" s="121"/>
    </row>
    <row r="5" spans="1:23" ht="18.75">
      <c r="A5" s="74" t="s">
        <v>9</v>
      </c>
      <c r="B5" s="75" t="s">
        <v>10</v>
      </c>
      <c r="C5" s="75" t="s">
        <v>10</v>
      </c>
      <c r="D5" s="136" t="s">
        <v>10</v>
      </c>
      <c r="E5" s="137"/>
      <c r="F5" s="136" t="s">
        <v>10</v>
      </c>
      <c r="G5" s="137"/>
      <c r="H5" s="136" t="s">
        <v>10</v>
      </c>
      <c r="I5" s="137"/>
      <c r="J5" s="136" t="s">
        <v>10</v>
      </c>
      <c r="K5" s="137"/>
      <c r="L5" s="77"/>
      <c r="M5" s="136" t="s">
        <v>10</v>
      </c>
      <c r="N5" s="137"/>
      <c r="O5" s="136" t="s">
        <v>10</v>
      </c>
      <c r="P5" s="137"/>
      <c r="Q5" s="144" t="s">
        <v>10</v>
      </c>
      <c r="R5" s="145"/>
      <c r="S5" s="146" t="s">
        <v>10</v>
      </c>
      <c r="T5" s="147"/>
      <c r="U5" s="76"/>
      <c r="V5" s="75"/>
      <c r="W5" s="122"/>
    </row>
    <row r="6" spans="1:23" hidden="1">
      <c r="A6" s="134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35"/>
      <c r="M6" s="56"/>
      <c r="N6" s="56"/>
      <c r="O6" s="56"/>
      <c r="P6" s="56"/>
      <c r="Q6" s="117"/>
      <c r="R6" s="117"/>
      <c r="S6" s="109"/>
      <c r="T6" s="109"/>
      <c r="U6" s="73"/>
      <c r="V6" s="55"/>
      <c r="W6" s="121"/>
    </row>
    <row r="7" spans="1:23">
      <c r="A7" s="78" t="s">
        <v>54</v>
      </c>
      <c r="B7" s="55">
        <v>69.150000000000006</v>
      </c>
      <c r="C7" s="55">
        <v>69.03</v>
      </c>
      <c r="D7" s="183">
        <v>21.72</v>
      </c>
      <c r="E7" s="184"/>
      <c r="F7" s="183">
        <v>21.72</v>
      </c>
      <c r="G7" s="184"/>
      <c r="H7" s="134">
        <v>19.850000000000001</v>
      </c>
      <c r="I7" s="135"/>
      <c r="J7" s="134">
        <v>30.73</v>
      </c>
      <c r="K7" s="135"/>
      <c r="L7" s="170">
        <f>30.73/19.85*100-100</f>
        <v>54.811083123425675</v>
      </c>
      <c r="M7" s="134">
        <v>30.73</v>
      </c>
      <c r="N7" s="135"/>
      <c r="O7" s="128">
        <v>33.19</v>
      </c>
      <c r="P7" s="129"/>
      <c r="Q7" s="128">
        <v>33.19</v>
      </c>
      <c r="R7" s="129"/>
      <c r="S7" s="148">
        <v>35.68</v>
      </c>
      <c r="T7" s="149"/>
      <c r="U7" s="79">
        <f>J7/F7*100-100</f>
        <v>41.482504604051599</v>
      </c>
      <c r="V7" s="79">
        <f>100-M7/O7*100</f>
        <v>7.4118710454956158</v>
      </c>
      <c r="W7" s="79">
        <f>S7/Q7*100-100</f>
        <v>7.5022597167821772</v>
      </c>
    </row>
    <row r="8" spans="1:23">
      <c r="A8" s="78" t="s">
        <v>11</v>
      </c>
      <c r="B8" s="55">
        <v>34.130000000000003</v>
      </c>
      <c r="C8" s="55">
        <v>34.130000000000003</v>
      </c>
      <c r="D8" s="183">
        <v>21.72</v>
      </c>
      <c r="E8" s="184"/>
      <c r="F8" s="183">
        <v>21.72</v>
      </c>
      <c r="G8" s="184"/>
      <c r="H8" s="134">
        <v>19.850000000000001</v>
      </c>
      <c r="I8" s="135"/>
      <c r="J8" s="134">
        <v>30.73</v>
      </c>
      <c r="K8" s="135"/>
      <c r="L8" s="171"/>
      <c r="M8" s="134">
        <v>30.73</v>
      </c>
      <c r="N8" s="135"/>
      <c r="O8" s="128">
        <v>33.19</v>
      </c>
      <c r="P8" s="129"/>
      <c r="Q8" s="128">
        <v>33.19</v>
      </c>
      <c r="R8" s="129"/>
      <c r="S8" s="148">
        <v>31.01</v>
      </c>
      <c r="T8" s="149"/>
      <c r="U8" s="79">
        <f>J8/F8*100-100</f>
        <v>41.482504604051599</v>
      </c>
      <c r="V8" s="79">
        <f>100-M8/O8*100</f>
        <v>7.4118710454956158</v>
      </c>
      <c r="W8" s="79">
        <f>S8/Q8*100-100</f>
        <v>-6.5682434468213273</v>
      </c>
    </row>
    <row r="9" spans="1:23">
      <c r="A9" s="78" t="s">
        <v>13</v>
      </c>
      <c r="B9" s="80">
        <v>65.099999999999994</v>
      </c>
      <c r="C9" s="80">
        <v>65.099999999999994</v>
      </c>
      <c r="D9" s="183">
        <v>21.72</v>
      </c>
      <c r="E9" s="184"/>
      <c r="F9" s="183">
        <v>21.72</v>
      </c>
      <c r="G9" s="184"/>
      <c r="H9" s="134">
        <v>19.850000000000001</v>
      </c>
      <c r="I9" s="135"/>
      <c r="J9" s="134">
        <v>30.73</v>
      </c>
      <c r="K9" s="135"/>
      <c r="L9" s="172"/>
      <c r="M9" s="134">
        <v>30.73</v>
      </c>
      <c r="N9" s="135"/>
      <c r="O9" s="128">
        <v>32.24</v>
      </c>
      <c r="P9" s="129"/>
      <c r="Q9" s="128">
        <v>32.24</v>
      </c>
      <c r="R9" s="129"/>
      <c r="S9" s="148">
        <v>34.65</v>
      </c>
      <c r="T9" s="149"/>
      <c r="U9" s="79">
        <f>J9/F9*100-100</f>
        <v>41.482504604051599</v>
      </c>
      <c r="V9" s="79">
        <f>100-M9/O9*100</f>
        <v>4.6836228287841237</v>
      </c>
      <c r="W9" s="79">
        <f t="shared" ref="W9" si="0">S9/Q9*100-100</f>
        <v>7.4751861042183521</v>
      </c>
    </row>
    <row r="10" spans="1:23" ht="15.75" hidden="1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55"/>
      <c r="K10" s="55"/>
      <c r="L10" s="81"/>
      <c r="M10" s="81"/>
      <c r="N10" s="81"/>
      <c r="O10" s="128">
        <v>20.7</v>
      </c>
      <c r="P10" s="129"/>
      <c r="Q10" s="120"/>
      <c r="R10" s="120"/>
      <c r="S10" s="110"/>
      <c r="T10" s="110"/>
      <c r="U10" s="79" t="e">
        <f>J10/F10*100-100</f>
        <v>#DIV/0!</v>
      </c>
      <c r="V10" s="79">
        <f>100-M10/O10*100</f>
        <v>100</v>
      </c>
      <c r="W10" s="79" t="e">
        <f>100-N10/P10*100</f>
        <v>#DIV/0!</v>
      </c>
    </row>
    <row r="11" spans="1:23" ht="18.75">
      <c r="A11" s="82" t="s">
        <v>14</v>
      </c>
      <c r="B11" s="83" t="s">
        <v>10</v>
      </c>
      <c r="C11" s="83" t="s">
        <v>10</v>
      </c>
      <c r="D11" s="136" t="s">
        <v>10</v>
      </c>
      <c r="E11" s="137"/>
      <c r="F11" s="136" t="s">
        <v>10</v>
      </c>
      <c r="G11" s="137"/>
      <c r="H11" s="136" t="s">
        <v>10</v>
      </c>
      <c r="I11" s="137"/>
      <c r="J11" s="136" t="s">
        <v>10</v>
      </c>
      <c r="K11" s="137"/>
      <c r="L11" s="84"/>
      <c r="M11" s="136" t="s">
        <v>10</v>
      </c>
      <c r="N11" s="137"/>
      <c r="O11" s="136" t="s">
        <v>10</v>
      </c>
      <c r="P11" s="137"/>
      <c r="Q11" s="144" t="s">
        <v>10</v>
      </c>
      <c r="R11" s="145"/>
      <c r="S11" s="146" t="s">
        <v>10</v>
      </c>
      <c r="T11" s="147"/>
      <c r="U11" s="85"/>
      <c r="V11" s="85"/>
      <c r="W11" s="85"/>
    </row>
    <row r="12" spans="1:23" hidden="1">
      <c r="A12" s="155"/>
      <c r="B12" s="155"/>
      <c r="C12" s="155"/>
      <c r="D12" s="155"/>
      <c r="E12" s="155"/>
      <c r="F12" s="155"/>
      <c r="G12" s="155"/>
      <c r="H12" s="155"/>
      <c r="I12" s="155"/>
      <c r="J12" s="55"/>
      <c r="K12" s="55"/>
      <c r="L12" s="81"/>
      <c r="M12" s="81"/>
      <c r="N12" s="81"/>
      <c r="O12" s="81"/>
      <c r="P12" s="81"/>
      <c r="Q12" s="81"/>
      <c r="R12" s="81"/>
      <c r="S12" s="111"/>
      <c r="T12" s="111"/>
      <c r="U12" s="79" t="e">
        <f>J12/F12*100-100</f>
        <v>#DIV/0!</v>
      </c>
      <c r="V12" s="79"/>
      <c r="W12" s="79"/>
    </row>
    <row r="13" spans="1:23">
      <c r="A13" s="86" t="s">
        <v>11</v>
      </c>
      <c r="B13" s="87">
        <v>22.08</v>
      </c>
      <c r="C13" s="87">
        <v>22.08</v>
      </c>
      <c r="D13" s="183">
        <v>14.63</v>
      </c>
      <c r="E13" s="184"/>
      <c r="F13" s="183">
        <v>14.63</v>
      </c>
      <c r="G13" s="184"/>
      <c r="H13" s="128">
        <v>14.63</v>
      </c>
      <c r="I13" s="129"/>
      <c r="J13" s="128">
        <v>20.7</v>
      </c>
      <c r="K13" s="129"/>
      <c r="L13" s="170">
        <f>20.7/14.63*100-100</f>
        <v>41.490088858509893</v>
      </c>
      <c r="M13" s="128">
        <v>20.7</v>
      </c>
      <c r="N13" s="129"/>
      <c r="O13" s="128">
        <v>22.36</v>
      </c>
      <c r="P13" s="129"/>
      <c r="Q13" s="128">
        <v>22.36</v>
      </c>
      <c r="R13" s="129"/>
      <c r="S13" s="148">
        <v>17.52</v>
      </c>
      <c r="T13" s="149"/>
      <c r="U13" s="79">
        <f>J13/F13*100-100</f>
        <v>41.490088858509893</v>
      </c>
      <c r="V13" s="79">
        <f>100-M13/O13*100</f>
        <v>7.4239713774597504</v>
      </c>
      <c r="W13" s="79">
        <f>S13/Q13*100-100</f>
        <v>-21.645796064400713</v>
      </c>
    </row>
    <row r="14" spans="1:23">
      <c r="A14" s="78" t="s">
        <v>13</v>
      </c>
      <c r="B14" s="55">
        <v>63.35</v>
      </c>
      <c r="C14" s="55">
        <v>63.35</v>
      </c>
      <c r="D14" s="183">
        <v>14.63</v>
      </c>
      <c r="E14" s="184"/>
      <c r="F14" s="183">
        <v>14.63</v>
      </c>
      <c r="G14" s="184"/>
      <c r="H14" s="128">
        <v>14.63</v>
      </c>
      <c r="I14" s="129"/>
      <c r="J14" s="128">
        <v>20.7</v>
      </c>
      <c r="K14" s="129"/>
      <c r="L14" s="172"/>
      <c r="M14" s="128">
        <v>20.7</v>
      </c>
      <c r="N14" s="129"/>
      <c r="O14" s="128">
        <v>22.36</v>
      </c>
      <c r="P14" s="129"/>
      <c r="Q14" s="128">
        <v>22.36</v>
      </c>
      <c r="R14" s="129"/>
      <c r="S14" s="148">
        <v>24.04</v>
      </c>
      <c r="T14" s="149"/>
      <c r="U14" s="79">
        <f>J14/F14*100-100</f>
        <v>41.490088858509893</v>
      </c>
      <c r="V14" s="79">
        <f>100-M14/O14*100</f>
        <v>7.4239713774597504</v>
      </c>
      <c r="W14" s="79">
        <f>S14/Q14*100-100</f>
        <v>7.5134168157424028</v>
      </c>
    </row>
    <row r="15" spans="1:23" hidden="1">
      <c r="A15" s="178"/>
      <c r="B15" s="178"/>
      <c r="C15" s="178"/>
      <c r="D15" s="178"/>
      <c r="E15" s="178"/>
      <c r="F15" s="178"/>
      <c r="G15" s="178"/>
      <c r="H15" s="178"/>
      <c r="I15" s="178"/>
      <c r="J15" s="88"/>
      <c r="K15" s="88"/>
      <c r="L15" s="81"/>
      <c r="M15" s="81"/>
      <c r="N15" s="81"/>
      <c r="O15" s="81"/>
      <c r="P15" s="81"/>
      <c r="Q15" s="81"/>
      <c r="R15" s="81"/>
      <c r="S15" s="111"/>
      <c r="T15" s="111"/>
      <c r="U15" s="89"/>
      <c r="V15" s="79"/>
      <c r="W15" s="123"/>
    </row>
    <row r="16" spans="1:23" ht="12.75" customHeight="1">
      <c r="A16" s="179" t="s">
        <v>15</v>
      </c>
      <c r="B16" s="181" t="s">
        <v>16</v>
      </c>
      <c r="C16" s="181" t="s">
        <v>16</v>
      </c>
      <c r="D16" s="90" t="s">
        <v>16</v>
      </c>
      <c r="E16" s="90" t="s">
        <v>17</v>
      </c>
      <c r="F16" s="90" t="s">
        <v>16</v>
      </c>
      <c r="G16" s="90" t="s">
        <v>17</v>
      </c>
      <c r="H16" s="90" t="s">
        <v>16</v>
      </c>
      <c r="I16" s="90" t="s">
        <v>17</v>
      </c>
      <c r="J16" s="90" t="s">
        <v>16</v>
      </c>
      <c r="K16" s="90" t="s">
        <v>17</v>
      </c>
      <c r="L16" s="162"/>
      <c r="M16" s="90" t="s">
        <v>16</v>
      </c>
      <c r="N16" s="90" t="s">
        <v>17</v>
      </c>
      <c r="O16" s="90" t="s">
        <v>16</v>
      </c>
      <c r="P16" s="90" t="s">
        <v>17</v>
      </c>
      <c r="Q16" s="118" t="s">
        <v>16</v>
      </c>
      <c r="R16" s="118" t="s">
        <v>17</v>
      </c>
      <c r="S16" s="112" t="s">
        <v>16</v>
      </c>
      <c r="T16" s="112" t="s">
        <v>17</v>
      </c>
      <c r="U16" s="91"/>
      <c r="V16" s="91"/>
      <c r="W16" s="91"/>
    </row>
    <row r="17" spans="1:23" ht="16.5" customHeight="1">
      <c r="A17" s="180"/>
      <c r="B17" s="182"/>
      <c r="C17" s="182"/>
      <c r="D17" s="92" t="s">
        <v>18</v>
      </c>
      <c r="E17" s="92" t="s">
        <v>19</v>
      </c>
      <c r="F17" s="92" t="s">
        <v>18</v>
      </c>
      <c r="G17" s="92" t="s">
        <v>19</v>
      </c>
      <c r="H17" s="92" t="s">
        <v>18</v>
      </c>
      <c r="I17" s="92" t="s">
        <v>19</v>
      </c>
      <c r="J17" s="92" t="s">
        <v>18</v>
      </c>
      <c r="K17" s="92" t="s">
        <v>19</v>
      </c>
      <c r="L17" s="163"/>
      <c r="M17" s="92" t="s">
        <v>18</v>
      </c>
      <c r="N17" s="92" t="s">
        <v>19</v>
      </c>
      <c r="O17" s="92" t="s">
        <v>18</v>
      </c>
      <c r="P17" s="92" t="s">
        <v>19</v>
      </c>
      <c r="Q17" s="92" t="s">
        <v>18</v>
      </c>
      <c r="R17" s="92" t="s">
        <v>19</v>
      </c>
      <c r="S17" s="113" t="s">
        <v>18</v>
      </c>
      <c r="T17" s="113" t="s">
        <v>19</v>
      </c>
      <c r="U17" s="91"/>
      <c r="V17" s="91"/>
      <c r="W17" s="91"/>
    </row>
    <row r="18" spans="1:23" hidden="1">
      <c r="A18" s="155"/>
      <c r="B18" s="155"/>
      <c r="C18" s="155"/>
      <c r="D18" s="155"/>
      <c r="E18" s="155"/>
      <c r="F18" s="155"/>
      <c r="G18" s="155"/>
      <c r="H18" s="155"/>
      <c r="I18" s="155"/>
      <c r="J18" s="55"/>
      <c r="K18" s="55"/>
      <c r="L18" s="81"/>
      <c r="M18" s="81"/>
      <c r="N18" s="81"/>
      <c r="O18" s="81"/>
      <c r="P18" s="81"/>
      <c r="Q18" s="81"/>
      <c r="R18" s="81"/>
      <c r="S18" s="111"/>
      <c r="T18" s="111"/>
      <c r="U18" s="89"/>
      <c r="V18" s="79"/>
      <c r="W18" s="123"/>
    </row>
    <row r="19" spans="1:23">
      <c r="A19" s="78" t="s">
        <v>20</v>
      </c>
      <c r="B19" s="52">
        <v>1625.45</v>
      </c>
      <c r="C19" s="52">
        <v>1625.45</v>
      </c>
      <c r="D19" s="55">
        <v>986.35</v>
      </c>
      <c r="E19" s="80">
        <v>19.05</v>
      </c>
      <c r="F19" s="55">
        <v>986.35</v>
      </c>
      <c r="G19" s="80">
        <v>19.05</v>
      </c>
      <c r="H19" s="55">
        <v>986.35</v>
      </c>
      <c r="I19" s="80">
        <v>19.05</v>
      </c>
      <c r="J19" s="55">
        <v>1129.8699999999999</v>
      </c>
      <c r="K19" s="80">
        <v>21.82</v>
      </c>
      <c r="L19" s="170">
        <f>21.82/19.05*100-100</f>
        <v>14.540682414698168</v>
      </c>
      <c r="M19" s="55">
        <v>1129.8699999999999</v>
      </c>
      <c r="N19" s="80">
        <v>21.82</v>
      </c>
      <c r="O19" s="93">
        <v>1163.77</v>
      </c>
      <c r="P19" s="93">
        <v>22.47</v>
      </c>
      <c r="Q19" s="93">
        <v>1163.77</v>
      </c>
      <c r="R19" s="93">
        <v>22.47</v>
      </c>
      <c r="S19" s="114">
        <v>1309.24</v>
      </c>
      <c r="T19" s="115">
        <v>25.280574000000001</v>
      </c>
      <c r="U19" s="89">
        <f t="shared" ref="U19:U26" si="1">J19/F19*100-100</f>
        <v>14.55061590713234</v>
      </c>
      <c r="V19" s="79">
        <f>100-M19/O19*100</f>
        <v>2.912946716275556</v>
      </c>
      <c r="W19" s="79">
        <f>S19/Q19*100-100</f>
        <v>12.49989259046032</v>
      </c>
    </row>
    <row r="20" spans="1:23">
      <c r="A20" s="78" t="s">
        <v>22</v>
      </c>
      <c r="B20" s="52">
        <v>1430.61</v>
      </c>
      <c r="C20" s="52">
        <v>1430.61</v>
      </c>
      <c r="D20" s="55">
        <v>986.35</v>
      </c>
      <c r="E20" s="80">
        <v>19.05</v>
      </c>
      <c r="F20" s="55">
        <v>986.35</v>
      </c>
      <c r="G20" s="80">
        <v>19.05</v>
      </c>
      <c r="H20" s="55">
        <v>986.35</v>
      </c>
      <c r="I20" s="80">
        <v>19.05</v>
      </c>
      <c r="J20" s="55">
        <v>1129.8699999999999</v>
      </c>
      <c r="K20" s="80">
        <v>21.82</v>
      </c>
      <c r="L20" s="171"/>
      <c r="M20" s="55">
        <v>1129.8699999999999</v>
      </c>
      <c r="N20" s="80">
        <v>21.82</v>
      </c>
      <c r="O20" s="93">
        <v>1163.77</v>
      </c>
      <c r="P20" s="93">
        <v>22.47</v>
      </c>
      <c r="Q20" s="93">
        <v>1163.77</v>
      </c>
      <c r="R20" s="93">
        <v>22.47</v>
      </c>
      <c r="S20" s="114">
        <v>1309.24</v>
      </c>
      <c r="T20" s="115">
        <v>25.280574000000001</v>
      </c>
      <c r="U20" s="89">
        <f t="shared" si="1"/>
        <v>14.55061590713234</v>
      </c>
      <c r="V20" s="79">
        <f>100-M20/O20*100</f>
        <v>2.912946716275556</v>
      </c>
      <c r="W20" s="79">
        <f>S20/Q20*100-100</f>
        <v>12.49989259046032</v>
      </c>
    </row>
    <row r="21" spans="1:23">
      <c r="A21" s="78" t="s">
        <v>23</v>
      </c>
      <c r="B21" s="52">
        <v>2651.4</v>
      </c>
      <c r="C21" s="52">
        <v>2651.4</v>
      </c>
      <c r="D21" s="55">
        <v>986.35</v>
      </c>
      <c r="E21" s="80">
        <v>19.05</v>
      </c>
      <c r="F21" s="55">
        <v>986.35</v>
      </c>
      <c r="G21" s="80">
        <v>19.05</v>
      </c>
      <c r="H21" s="55">
        <v>986.35</v>
      </c>
      <c r="I21" s="80">
        <v>19.05</v>
      </c>
      <c r="J21" s="55">
        <v>1129.8699999999999</v>
      </c>
      <c r="K21" s="80">
        <v>21.82</v>
      </c>
      <c r="L21" s="171"/>
      <c r="M21" s="55">
        <v>1129.8699999999999</v>
      </c>
      <c r="N21" s="80">
        <v>21.82</v>
      </c>
      <c r="O21" s="93">
        <v>1163.77</v>
      </c>
      <c r="P21" s="93">
        <v>22.47</v>
      </c>
      <c r="Q21" s="93">
        <v>1163.77</v>
      </c>
      <c r="R21" s="93">
        <v>22.47</v>
      </c>
      <c r="S21" s="114">
        <v>1309.24</v>
      </c>
      <c r="T21" s="114">
        <v>25.280574000000001</v>
      </c>
      <c r="U21" s="89">
        <f t="shared" si="1"/>
        <v>14.55061590713234</v>
      </c>
      <c r="V21" s="79">
        <f>100-M21/O21*100</f>
        <v>2.912946716275556</v>
      </c>
      <c r="W21" s="79">
        <f t="shared" ref="W21:W26" si="2">S21/Q21*100-100</f>
        <v>12.49989259046032</v>
      </c>
    </row>
    <row r="22" spans="1:23">
      <c r="A22" s="78" t="s">
        <v>24</v>
      </c>
      <c r="B22" s="52">
        <v>1984.19</v>
      </c>
      <c r="C22" s="52">
        <v>1984.19</v>
      </c>
      <c r="D22" s="55">
        <v>986.35</v>
      </c>
      <c r="E22" s="80">
        <v>19.05</v>
      </c>
      <c r="F22" s="55">
        <v>986.35</v>
      </c>
      <c r="G22" s="80">
        <v>19.05</v>
      </c>
      <c r="H22" s="55">
        <v>986.35</v>
      </c>
      <c r="I22" s="80">
        <v>19.05</v>
      </c>
      <c r="J22" s="55">
        <v>1129.8699999999999</v>
      </c>
      <c r="K22" s="80">
        <v>21.82</v>
      </c>
      <c r="L22" s="171"/>
      <c r="M22" s="55">
        <v>1129.8699999999999</v>
      </c>
      <c r="N22" s="80">
        <v>21.82</v>
      </c>
      <c r="O22" s="93">
        <v>1163.77</v>
      </c>
      <c r="P22" s="93">
        <v>22.47</v>
      </c>
      <c r="Q22" s="93">
        <v>1163.77</v>
      </c>
      <c r="R22" s="93">
        <v>22.47</v>
      </c>
      <c r="S22" s="114">
        <v>1309.24</v>
      </c>
      <c r="T22" s="114">
        <v>25.280574000000001</v>
      </c>
      <c r="U22" s="89">
        <f t="shared" si="1"/>
        <v>14.55061590713234</v>
      </c>
      <c r="V22" s="79">
        <f>100-M22/O22*100</f>
        <v>2.912946716275556</v>
      </c>
      <c r="W22" s="79">
        <f t="shared" ref="W22" si="3">S22/Q22*100-100</f>
        <v>12.49989259046032</v>
      </c>
    </row>
    <row r="23" spans="1:23" ht="31.5" customHeight="1">
      <c r="A23" s="94" t="s">
        <v>55</v>
      </c>
      <c r="B23" s="52">
        <v>1984.19</v>
      </c>
      <c r="C23" s="52">
        <v>1984.19</v>
      </c>
      <c r="D23" s="55"/>
      <c r="E23" s="80"/>
      <c r="F23" s="55"/>
      <c r="G23" s="80"/>
      <c r="H23" s="55"/>
      <c r="I23" s="80"/>
      <c r="J23" s="55"/>
      <c r="K23" s="80"/>
      <c r="L23" s="171"/>
      <c r="M23" s="55"/>
      <c r="N23" s="80"/>
      <c r="O23" s="93"/>
      <c r="P23" s="93"/>
      <c r="Q23" s="93">
        <v>1163.77</v>
      </c>
      <c r="R23" s="93"/>
      <c r="S23" s="114">
        <v>1309.24</v>
      </c>
      <c r="T23" s="114">
        <v>25.280574000000001</v>
      </c>
      <c r="U23" s="89" t="e">
        <f t="shared" si="1"/>
        <v>#DIV/0!</v>
      </c>
      <c r="V23" s="79"/>
      <c r="W23" s="79">
        <f t="shared" si="2"/>
        <v>12.49989259046032</v>
      </c>
    </row>
    <row r="24" spans="1:23">
      <c r="A24" s="78" t="s">
        <v>25</v>
      </c>
      <c r="B24" s="52">
        <v>1952.38</v>
      </c>
      <c r="C24" s="52">
        <v>2791.86</v>
      </c>
      <c r="D24" s="55">
        <v>986.35</v>
      </c>
      <c r="E24" s="80">
        <v>19.05</v>
      </c>
      <c r="F24" s="55">
        <v>986.35</v>
      </c>
      <c r="G24" s="80">
        <v>19.05</v>
      </c>
      <c r="H24" s="55">
        <v>986.35</v>
      </c>
      <c r="I24" s="80">
        <v>19.05</v>
      </c>
      <c r="J24" s="55">
        <v>1129.8699999999999</v>
      </c>
      <c r="K24" s="80">
        <v>21.82</v>
      </c>
      <c r="L24" s="171"/>
      <c r="M24" s="55">
        <v>1129.8699999999999</v>
      </c>
      <c r="N24" s="80">
        <v>21.82</v>
      </c>
      <c r="O24" s="93">
        <v>1163.77</v>
      </c>
      <c r="P24" s="93">
        <v>22.47</v>
      </c>
      <c r="Q24" s="93">
        <v>1163.77</v>
      </c>
      <c r="R24" s="93">
        <v>22.47</v>
      </c>
      <c r="S24" s="114">
        <v>1309.24</v>
      </c>
      <c r="T24" s="114">
        <v>25.280574000000001</v>
      </c>
      <c r="U24" s="89">
        <f t="shared" si="1"/>
        <v>14.55061590713234</v>
      </c>
      <c r="V24" s="79">
        <f>100-M24/O24*100</f>
        <v>2.912946716275556</v>
      </c>
      <c r="W24" s="79">
        <f t="shared" si="2"/>
        <v>12.49989259046032</v>
      </c>
    </row>
    <row r="25" spans="1:23" ht="15.75" hidden="1" customHeight="1">
      <c r="A25" s="78" t="s">
        <v>26</v>
      </c>
      <c r="B25" s="52">
        <v>2311.42</v>
      </c>
      <c r="C25" s="52">
        <v>2181.7600000000002</v>
      </c>
      <c r="D25" s="55">
        <v>986.35</v>
      </c>
      <c r="E25" s="80">
        <v>19.05</v>
      </c>
      <c r="F25" s="55">
        <v>986.35</v>
      </c>
      <c r="G25" s="80">
        <v>19.05</v>
      </c>
      <c r="H25" s="55">
        <v>986.35</v>
      </c>
      <c r="I25" s="80">
        <v>19.05</v>
      </c>
      <c r="J25" s="55">
        <v>1129.8699999999999</v>
      </c>
      <c r="K25" s="80">
        <v>21.82</v>
      </c>
      <c r="L25" s="171"/>
      <c r="M25" s="55">
        <v>1129.8699999999999</v>
      </c>
      <c r="N25" s="80">
        <v>21.82</v>
      </c>
      <c r="O25" s="93">
        <v>1163.77</v>
      </c>
      <c r="P25" s="93">
        <v>22.47</v>
      </c>
      <c r="Q25" s="93">
        <v>1163.77</v>
      </c>
      <c r="R25" s="93">
        <v>22.47</v>
      </c>
      <c r="S25" s="114">
        <v>1309.24</v>
      </c>
      <c r="T25" s="114">
        <v>25.280574000000001</v>
      </c>
      <c r="U25" s="89">
        <f t="shared" si="1"/>
        <v>14.55061590713234</v>
      </c>
      <c r="V25" s="79">
        <f>100-M25/O25*100</f>
        <v>2.912946716275556</v>
      </c>
      <c r="W25" s="79">
        <f t="shared" si="2"/>
        <v>12.49989259046032</v>
      </c>
    </row>
    <row r="26" spans="1:23">
      <c r="A26" s="78" t="s">
        <v>27</v>
      </c>
      <c r="B26" s="95"/>
      <c r="C26" s="52">
        <v>3150.86</v>
      </c>
      <c r="D26" s="55">
        <v>986.35</v>
      </c>
      <c r="E26" s="80">
        <v>19.05</v>
      </c>
      <c r="F26" s="55">
        <v>986.35</v>
      </c>
      <c r="G26" s="80">
        <v>19.05</v>
      </c>
      <c r="H26" s="55">
        <v>986.35</v>
      </c>
      <c r="I26" s="80">
        <v>19.05</v>
      </c>
      <c r="J26" s="55">
        <v>1129.8699999999999</v>
      </c>
      <c r="K26" s="80">
        <v>21.82</v>
      </c>
      <c r="L26" s="172"/>
      <c r="M26" s="55">
        <v>1129.8699999999999</v>
      </c>
      <c r="N26" s="80">
        <v>21.82</v>
      </c>
      <c r="O26" s="93">
        <v>1163.77</v>
      </c>
      <c r="P26" s="93">
        <v>22.47</v>
      </c>
      <c r="Q26" s="93">
        <v>1163.77</v>
      </c>
      <c r="R26" s="93">
        <v>22.47</v>
      </c>
      <c r="S26" s="114">
        <v>1309.24</v>
      </c>
      <c r="T26" s="114">
        <v>25.280574000000001</v>
      </c>
      <c r="U26" s="89">
        <f t="shared" si="1"/>
        <v>14.55061590713234</v>
      </c>
      <c r="V26" s="79">
        <f>100-M26/O26*100</f>
        <v>2.912946716275556</v>
      </c>
      <c r="W26" s="79">
        <f t="shared" si="2"/>
        <v>12.49989259046032</v>
      </c>
    </row>
    <row r="27" spans="1:23" hidden="1">
      <c r="A27" s="155"/>
      <c r="B27" s="155"/>
      <c r="C27" s="155"/>
      <c r="D27" s="155"/>
      <c r="E27" s="155"/>
      <c r="F27" s="155"/>
      <c r="G27" s="155"/>
      <c r="H27" s="155"/>
      <c r="I27" s="155"/>
      <c r="J27" s="55"/>
      <c r="K27" s="55"/>
      <c r="L27" s="81"/>
      <c r="M27" s="81"/>
      <c r="N27" s="81"/>
      <c r="O27" s="81"/>
      <c r="P27" s="93">
        <v>22.47</v>
      </c>
      <c r="Q27" s="93"/>
      <c r="R27" s="93"/>
      <c r="S27" s="114"/>
      <c r="T27" s="114"/>
      <c r="U27" s="89"/>
      <c r="V27" s="53"/>
      <c r="W27" s="124"/>
    </row>
    <row r="28" spans="1:23" ht="18.75">
      <c r="A28" s="82" t="s">
        <v>28</v>
      </c>
      <c r="B28" s="83" t="s">
        <v>10</v>
      </c>
      <c r="C28" s="83" t="s">
        <v>10</v>
      </c>
      <c r="D28" s="136" t="s">
        <v>10</v>
      </c>
      <c r="E28" s="137"/>
      <c r="F28" s="136" t="s">
        <v>10</v>
      </c>
      <c r="G28" s="137"/>
      <c r="H28" s="136" t="s">
        <v>10</v>
      </c>
      <c r="I28" s="137"/>
      <c r="J28" s="136" t="s">
        <v>10</v>
      </c>
      <c r="K28" s="137"/>
      <c r="L28" s="84"/>
      <c r="M28" s="136" t="s">
        <v>10</v>
      </c>
      <c r="N28" s="137"/>
      <c r="O28" s="136" t="s">
        <v>10</v>
      </c>
      <c r="P28" s="137"/>
      <c r="Q28" s="144" t="s">
        <v>10</v>
      </c>
      <c r="R28" s="145"/>
      <c r="S28" s="146" t="s">
        <v>10</v>
      </c>
      <c r="T28" s="147"/>
      <c r="U28" s="91"/>
      <c r="V28" s="91"/>
      <c r="W28" s="91"/>
    </row>
    <row r="29" spans="1:23" hidden="1">
      <c r="A29" s="134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35"/>
      <c r="M29" s="56"/>
      <c r="N29" s="56"/>
      <c r="O29" s="56"/>
      <c r="P29" s="56"/>
      <c r="Q29" s="117"/>
      <c r="R29" s="117"/>
      <c r="S29" s="109"/>
      <c r="T29" s="109"/>
      <c r="U29" s="89"/>
      <c r="V29" s="55"/>
      <c r="W29" s="121"/>
    </row>
    <row r="30" spans="1:23">
      <c r="A30" s="158" t="s">
        <v>20</v>
      </c>
      <c r="B30" s="159"/>
      <c r="C30" s="159"/>
      <c r="D30" s="159"/>
      <c r="E30" s="159"/>
      <c r="F30" s="159"/>
      <c r="G30" s="159"/>
      <c r="H30" s="160"/>
      <c r="I30" s="160"/>
      <c r="J30" s="160"/>
      <c r="K30" s="161"/>
      <c r="L30" s="170">
        <f>64.31/59*100-100</f>
        <v>9.0000000000000142</v>
      </c>
      <c r="M30" s="134"/>
      <c r="N30" s="157"/>
      <c r="O30" s="173"/>
      <c r="P30" s="173"/>
      <c r="Q30" s="173"/>
      <c r="R30" s="173"/>
      <c r="S30" s="173"/>
      <c r="T30" s="173"/>
      <c r="U30" s="173"/>
      <c r="V30" s="161"/>
    </row>
    <row r="31" spans="1:23">
      <c r="A31" s="54" t="s">
        <v>29</v>
      </c>
      <c r="B31" s="55">
        <v>117.43</v>
      </c>
      <c r="C31" s="55">
        <v>117.43</v>
      </c>
      <c r="D31" s="134">
        <v>63.67</v>
      </c>
      <c r="E31" s="135"/>
      <c r="F31" s="134">
        <v>63.67</v>
      </c>
      <c r="G31" s="135"/>
      <c r="H31" s="134">
        <v>59</v>
      </c>
      <c r="I31" s="135"/>
      <c r="J31" s="134">
        <v>64.31</v>
      </c>
      <c r="K31" s="135"/>
      <c r="L31" s="171"/>
      <c r="M31" s="132">
        <v>64.31</v>
      </c>
      <c r="N31" s="133"/>
      <c r="O31" s="130">
        <v>65.599999999999994</v>
      </c>
      <c r="P31" s="131"/>
      <c r="Q31" s="130">
        <v>65.599999999999994</v>
      </c>
      <c r="R31" s="131"/>
      <c r="S31" s="138">
        <v>70.52</v>
      </c>
      <c r="T31" s="139"/>
      <c r="U31" s="89">
        <f>J31/F31*100-100</f>
        <v>1.0051829747133638</v>
      </c>
      <c r="V31" s="105">
        <f>100-M31/O31*100</f>
        <v>1.9664634146341342</v>
      </c>
      <c r="W31" s="96">
        <f>S31/Q31*100-100</f>
        <v>7.5</v>
      </c>
    </row>
    <row r="32" spans="1:23">
      <c r="A32" s="54" t="s">
        <v>31</v>
      </c>
      <c r="B32" s="55">
        <v>109.46</v>
      </c>
      <c r="C32" s="55">
        <v>109.46</v>
      </c>
      <c r="D32" s="134">
        <v>63.67</v>
      </c>
      <c r="E32" s="135"/>
      <c r="F32" s="134">
        <v>63.67</v>
      </c>
      <c r="G32" s="135"/>
      <c r="H32" s="134">
        <v>59</v>
      </c>
      <c r="I32" s="135"/>
      <c r="J32" s="134">
        <v>64.31</v>
      </c>
      <c r="K32" s="135"/>
      <c r="L32" s="171"/>
      <c r="M32" s="132">
        <v>64.31</v>
      </c>
      <c r="N32" s="133"/>
      <c r="O32" s="130">
        <v>65.599999999999994</v>
      </c>
      <c r="P32" s="131"/>
      <c r="Q32" s="130">
        <v>65.599999999999994</v>
      </c>
      <c r="R32" s="131"/>
      <c r="S32" s="138">
        <v>70.52</v>
      </c>
      <c r="T32" s="139"/>
      <c r="U32" s="89">
        <f>J32/F32*100-100</f>
        <v>1.0051829747133638</v>
      </c>
      <c r="V32" s="105">
        <f>100-M32/O32*100</f>
        <v>1.9664634146341342</v>
      </c>
      <c r="W32" s="96">
        <f>S32/Q32*100-100</f>
        <v>7.5</v>
      </c>
    </row>
    <row r="33" spans="1:23">
      <c r="A33" s="158" t="s">
        <v>22</v>
      </c>
      <c r="B33" s="159"/>
      <c r="C33" s="159"/>
      <c r="D33" s="159"/>
      <c r="E33" s="159"/>
      <c r="F33" s="159"/>
      <c r="G33" s="159"/>
      <c r="H33" s="160"/>
      <c r="I33" s="160"/>
      <c r="J33" s="160"/>
      <c r="K33" s="161"/>
      <c r="L33" s="171"/>
      <c r="M33" s="132"/>
      <c r="N33" s="151"/>
      <c r="O33" s="151"/>
      <c r="P33" s="151"/>
      <c r="Q33" s="151"/>
      <c r="R33" s="151"/>
      <c r="S33" s="151"/>
      <c r="T33" s="151"/>
      <c r="U33" s="151"/>
      <c r="V33" s="152"/>
      <c r="W33" s="125"/>
    </row>
    <row r="34" spans="1:23" ht="15.75" customHeight="1">
      <c r="A34" s="54" t="s">
        <v>29</v>
      </c>
      <c r="B34" s="55">
        <v>102.52</v>
      </c>
      <c r="C34" s="55">
        <v>102.52</v>
      </c>
      <c r="D34" s="134">
        <v>63.67</v>
      </c>
      <c r="E34" s="135"/>
      <c r="F34" s="134">
        <v>63.67</v>
      </c>
      <c r="G34" s="135"/>
      <c r="H34" s="134">
        <v>59</v>
      </c>
      <c r="I34" s="135"/>
      <c r="J34" s="134">
        <v>64.31</v>
      </c>
      <c r="K34" s="135"/>
      <c r="L34" s="171"/>
      <c r="M34" s="132">
        <v>64.31</v>
      </c>
      <c r="N34" s="133"/>
      <c r="O34" s="130">
        <v>65.599999999999994</v>
      </c>
      <c r="P34" s="131"/>
      <c r="Q34" s="130">
        <v>65.599999999999994</v>
      </c>
      <c r="R34" s="131"/>
      <c r="S34" s="138">
        <v>70.52</v>
      </c>
      <c r="T34" s="139"/>
      <c r="U34" s="89">
        <f>J34/F34*100-100</f>
        <v>1.0051829747133638</v>
      </c>
      <c r="V34" s="105">
        <f>100-M34/O34*100</f>
        <v>1.9664634146341342</v>
      </c>
      <c r="W34" s="96">
        <f>S34/Q34*100-100</f>
        <v>7.5</v>
      </c>
    </row>
    <row r="35" spans="1:23" ht="15.75" customHeight="1">
      <c r="A35" s="54" t="s">
        <v>31</v>
      </c>
      <c r="B35" s="55">
        <v>95.51</v>
      </c>
      <c r="C35" s="55">
        <v>95.51</v>
      </c>
      <c r="D35" s="134">
        <v>63.67</v>
      </c>
      <c r="E35" s="135"/>
      <c r="F35" s="134">
        <v>63.67</v>
      </c>
      <c r="G35" s="135"/>
      <c r="H35" s="134">
        <v>59</v>
      </c>
      <c r="I35" s="135"/>
      <c r="J35" s="134">
        <v>64.31</v>
      </c>
      <c r="K35" s="135"/>
      <c r="L35" s="171"/>
      <c r="M35" s="132">
        <v>64.31</v>
      </c>
      <c r="N35" s="133"/>
      <c r="O35" s="130">
        <v>65.599999999999994</v>
      </c>
      <c r="P35" s="131"/>
      <c r="Q35" s="130">
        <v>65.599999999999994</v>
      </c>
      <c r="R35" s="131"/>
      <c r="S35" s="138">
        <v>70.52</v>
      </c>
      <c r="T35" s="139"/>
      <c r="U35" s="89">
        <f>J35/F35*100-100</f>
        <v>1.0051829747133638</v>
      </c>
      <c r="V35" s="105">
        <f>100-M35/O35*100</f>
        <v>1.9664634146341342</v>
      </c>
      <c r="W35" s="96">
        <f t="shared" ref="W35" si="4">S35/Q35*100-100</f>
        <v>7.5</v>
      </c>
    </row>
    <row r="36" spans="1:23">
      <c r="A36" s="158" t="s">
        <v>23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64"/>
      <c r="L36" s="171"/>
      <c r="M36" s="165"/>
      <c r="N36" s="151"/>
      <c r="O36" s="151"/>
      <c r="P36" s="151"/>
      <c r="Q36" s="151"/>
      <c r="R36" s="151"/>
      <c r="S36" s="151"/>
      <c r="T36" s="151"/>
      <c r="U36" s="151"/>
      <c r="V36" s="152"/>
      <c r="W36" s="125"/>
    </row>
    <row r="37" spans="1:23">
      <c r="A37" s="54" t="s">
        <v>29</v>
      </c>
      <c r="B37" s="55">
        <v>208.92</v>
      </c>
      <c r="C37" s="55">
        <v>206.16</v>
      </c>
      <c r="D37" s="134">
        <v>63.67</v>
      </c>
      <c r="E37" s="135"/>
      <c r="F37" s="134">
        <v>63.67</v>
      </c>
      <c r="G37" s="135"/>
      <c r="H37" s="134">
        <v>59</v>
      </c>
      <c r="I37" s="135"/>
      <c r="J37" s="134">
        <v>64.31</v>
      </c>
      <c r="K37" s="135"/>
      <c r="L37" s="171"/>
      <c r="M37" s="132">
        <v>64.31</v>
      </c>
      <c r="N37" s="133"/>
      <c r="O37" s="130">
        <v>65.599999999999994</v>
      </c>
      <c r="P37" s="131"/>
      <c r="Q37" s="130">
        <v>65.599999999999994</v>
      </c>
      <c r="R37" s="131"/>
      <c r="S37" s="138">
        <v>70.52</v>
      </c>
      <c r="T37" s="139"/>
      <c r="U37" s="89">
        <f>J37/F37*100-100</f>
        <v>1.0051829747133638</v>
      </c>
      <c r="V37" s="106">
        <f>100-M37/O37*100</f>
        <v>1.9664634146341342</v>
      </c>
      <c r="W37" s="96">
        <f>S37/Q37*100-100</f>
        <v>7.5</v>
      </c>
    </row>
    <row r="38" spans="1:23">
      <c r="A38" s="54" t="s">
        <v>31</v>
      </c>
      <c r="B38" s="55">
        <v>195.94</v>
      </c>
      <c r="C38" s="55">
        <v>193.16</v>
      </c>
      <c r="D38" s="134">
        <v>63.67</v>
      </c>
      <c r="E38" s="135"/>
      <c r="F38" s="134">
        <v>63.67</v>
      </c>
      <c r="G38" s="135"/>
      <c r="H38" s="134">
        <v>59</v>
      </c>
      <c r="I38" s="135"/>
      <c r="J38" s="134">
        <v>64.31</v>
      </c>
      <c r="K38" s="135"/>
      <c r="L38" s="171"/>
      <c r="M38" s="132">
        <v>64.31</v>
      </c>
      <c r="N38" s="133"/>
      <c r="O38" s="130">
        <v>65.599999999999994</v>
      </c>
      <c r="P38" s="131"/>
      <c r="Q38" s="130">
        <v>65.599999999999994</v>
      </c>
      <c r="R38" s="131"/>
      <c r="S38" s="138">
        <v>70.52</v>
      </c>
      <c r="T38" s="139"/>
      <c r="U38" s="89">
        <f>J38/F38*100-100</f>
        <v>1.0051829747133638</v>
      </c>
      <c r="V38" s="106">
        <f>100-M38/O38*100</f>
        <v>1.9664634146341342</v>
      </c>
      <c r="W38" s="96">
        <f>S38/Q38*100-100</f>
        <v>7.5</v>
      </c>
    </row>
    <row r="39" spans="1:23">
      <c r="A39" s="158" t="s">
        <v>24</v>
      </c>
      <c r="B39" s="159"/>
      <c r="C39" s="159"/>
      <c r="D39" s="159"/>
      <c r="E39" s="159"/>
      <c r="F39" s="159"/>
      <c r="G39" s="159"/>
      <c r="H39" s="160"/>
      <c r="I39" s="160"/>
      <c r="J39" s="160"/>
      <c r="K39" s="161"/>
      <c r="L39" s="171"/>
      <c r="M39" s="132"/>
      <c r="N39" s="150"/>
      <c r="O39" s="151"/>
      <c r="P39" s="151"/>
      <c r="Q39" s="151"/>
      <c r="R39" s="151"/>
      <c r="S39" s="151"/>
      <c r="T39" s="151"/>
      <c r="U39" s="151"/>
      <c r="V39" s="152"/>
      <c r="W39" s="126"/>
    </row>
    <row r="40" spans="1:23">
      <c r="A40" s="54" t="s">
        <v>29</v>
      </c>
      <c r="B40" s="55">
        <v>145.69999999999999</v>
      </c>
      <c r="C40" s="55">
        <v>145.94</v>
      </c>
      <c r="D40" s="134">
        <v>63.67</v>
      </c>
      <c r="E40" s="135"/>
      <c r="F40" s="134">
        <v>63.67</v>
      </c>
      <c r="G40" s="135"/>
      <c r="H40" s="134">
        <v>59</v>
      </c>
      <c r="I40" s="135"/>
      <c r="J40" s="134">
        <v>64.31</v>
      </c>
      <c r="K40" s="135"/>
      <c r="L40" s="171"/>
      <c r="M40" s="132">
        <v>64.31</v>
      </c>
      <c r="N40" s="133"/>
      <c r="O40" s="130">
        <v>65.599999999999994</v>
      </c>
      <c r="P40" s="131"/>
      <c r="Q40" s="130">
        <v>65.599999999999994</v>
      </c>
      <c r="R40" s="131"/>
      <c r="S40" s="138">
        <v>70.52</v>
      </c>
      <c r="T40" s="139"/>
      <c r="U40" s="89">
        <f>J40/F40*100-100</f>
        <v>1.0051829747133638</v>
      </c>
      <c r="V40" s="106">
        <f>100-M40/O40*100</f>
        <v>1.9664634146341342</v>
      </c>
      <c r="W40" s="96">
        <f>S40/Q40*100-100</f>
        <v>7.5</v>
      </c>
    </row>
    <row r="41" spans="1:23">
      <c r="A41" s="54" t="s">
        <v>31</v>
      </c>
      <c r="B41" s="55">
        <v>135.97999999999999</v>
      </c>
      <c r="C41" s="55">
        <v>136.22</v>
      </c>
      <c r="D41" s="134">
        <v>63.67</v>
      </c>
      <c r="E41" s="135"/>
      <c r="F41" s="134">
        <v>63.67</v>
      </c>
      <c r="G41" s="135"/>
      <c r="H41" s="134">
        <v>59</v>
      </c>
      <c r="I41" s="135"/>
      <c r="J41" s="134">
        <v>64.31</v>
      </c>
      <c r="K41" s="135"/>
      <c r="L41" s="171"/>
      <c r="M41" s="132">
        <v>64.31</v>
      </c>
      <c r="N41" s="133"/>
      <c r="O41" s="130">
        <v>65.599999999999994</v>
      </c>
      <c r="P41" s="131"/>
      <c r="Q41" s="130">
        <v>65.599999999999994</v>
      </c>
      <c r="R41" s="131"/>
      <c r="S41" s="138">
        <v>70.52</v>
      </c>
      <c r="T41" s="139"/>
      <c r="U41" s="89">
        <f>J41/F41*100-100</f>
        <v>1.0051829747133638</v>
      </c>
      <c r="V41" s="106">
        <f>100-M41/O41*100</f>
        <v>1.9664634146341342</v>
      </c>
      <c r="W41" s="96">
        <f>S41/Q41*100-100</f>
        <v>7.5</v>
      </c>
    </row>
    <row r="42" spans="1:23">
      <c r="A42" s="166" t="s">
        <v>55</v>
      </c>
      <c r="B42" s="167"/>
      <c r="C42" s="167"/>
      <c r="D42" s="167"/>
      <c r="E42" s="167"/>
      <c r="F42" s="167"/>
      <c r="G42" s="167"/>
      <c r="H42" s="168"/>
      <c r="I42" s="168"/>
      <c r="J42" s="168"/>
      <c r="K42" s="169"/>
      <c r="L42" s="171"/>
      <c r="M42" s="132"/>
      <c r="N42" s="150"/>
      <c r="O42" s="151"/>
      <c r="P42" s="151"/>
      <c r="Q42" s="151"/>
      <c r="R42" s="151"/>
      <c r="S42" s="151"/>
      <c r="T42" s="151"/>
      <c r="U42" s="151"/>
      <c r="V42" s="152"/>
      <c r="W42" s="125"/>
    </row>
    <row r="43" spans="1:23">
      <c r="A43" s="54" t="s">
        <v>29</v>
      </c>
      <c r="B43" s="55">
        <v>145.69999999999999</v>
      </c>
      <c r="C43" s="55">
        <v>145.94</v>
      </c>
      <c r="D43" s="134"/>
      <c r="E43" s="135"/>
      <c r="F43" s="134"/>
      <c r="G43" s="135"/>
      <c r="H43" s="134"/>
      <c r="I43" s="135"/>
      <c r="J43" s="134"/>
      <c r="K43" s="135"/>
      <c r="L43" s="171"/>
      <c r="M43" s="132"/>
      <c r="N43" s="133"/>
      <c r="O43" s="130"/>
      <c r="P43" s="131"/>
      <c r="Q43" s="130">
        <v>65.599999999999994</v>
      </c>
      <c r="R43" s="131"/>
      <c r="S43" s="138">
        <v>70.52</v>
      </c>
      <c r="T43" s="139"/>
      <c r="U43" s="89"/>
      <c r="V43" s="106"/>
      <c r="W43" s="96">
        <f>S43/Q43*100-100</f>
        <v>7.5</v>
      </c>
    </row>
    <row r="44" spans="1:23">
      <c r="A44" s="54" t="s">
        <v>31</v>
      </c>
      <c r="B44" s="55">
        <v>135.97999999999999</v>
      </c>
      <c r="C44" s="55">
        <v>136.22</v>
      </c>
      <c r="D44" s="134"/>
      <c r="E44" s="135"/>
      <c r="F44" s="134"/>
      <c r="G44" s="135"/>
      <c r="H44" s="134"/>
      <c r="I44" s="135"/>
      <c r="J44" s="134"/>
      <c r="K44" s="135"/>
      <c r="L44" s="171"/>
      <c r="M44" s="132"/>
      <c r="N44" s="133"/>
      <c r="O44" s="130"/>
      <c r="P44" s="131"/>
      <c r="Q44" s="130">
        <v>65.599999999999994</v>
      </c>
      <c r="R44" s="131"/>
      <c r="S44" s="138">
        <v>70.52</v>
      </c>
      <c r="T44" s="139"/>
      <c r="U44" s="89"/>
      <c r="V44" s="106"/>
      <c r="W44" s="96">
        <f>S44/Q44*100-100</f>
        <v>7.5</v>
      </c>
    </row>
    <row r="45" spans="1:23" ht="18.75" customHeight="1">
      <c r="A45" s="158" t="s">
        <v>25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64"/>
      <c r="L45" s="171"/>
      <c r="M45" s="165"/>
      <c r="N45" s="151"/>
      <c r="O45" s="151"/>
      <c r="P45" s="151"/>
      <c r="Q45" s="151"/>
      <c r="R45" s="151"/>
      <c r="S45" s="151"/>
      <c r="T45" s="151"/>
      <c r="U45" s="151"/>
      <c r="V45" s="152"/>
      <c r="W45" s="125"/>
    </row>
    <row r="46" spans="1:23">
      <c r="A46" s="54" t="s">
        <v>29</v>
      </c>
      <c r="B46" s="55">
        <v>147.37</v>
      </c>
      <c r="C46" s="55">
        <v>214.76</v>
      </c>
      <c r="D46" s="134">
        <v>63.67</v>
      </c>
      <c r="E46" s="135"/>
      <c r="F46" s="134">
        <v>63.67</v>
      </c>
      <c r="G46" s="135"/>
      <c r="H46" s="134">
        <v>59</v>
      </c>
      <c r="I46" s="135"/>
      <c r="J46" s="134">
        <v>64.31</v>
      </c>
      <c r="K46" s="135"/>
      <c r="L46" s="171"/>
      <c r="M46" s="132">
        <v>64.31</v>
      </c>
      <c r="N46" s="133"/>
      <c r="O46" s="130">
        <v>65.599999999999994</v>
      </c>
      <c r="P46" s="131"/>
      <c r="Q46" s="130">
        <v>65.599999999999994</v>
      </c>
      <c r="R46" s="131"/>
      <c r="S46" s="138">
        <v>70.52</v>
      </c>
      <c r="T46" s="139"/>
      <c r="U46" s="89">
        <f>J46/F46*100-100</f>
        <v>1.0051829747133638</v>
      </c>
      <c r="V46" s="106">
        <f>100-M46/O46*100</f>
        <v>1.9664634146341342</v>
      </c>
      <c r="W46" s="96">
        <f>S46/Q46*100-100</f>
        <v>7.5</v>
      </c>
    </row>
    <row r="47" spans="1:23">
      <c r="A47" s="102" t="s">
        <v>31</v>
      </c>
      <c r="B47" s="103">
        <v>141.12</v>
      </c>
      <c r="C47" s="103">
        <v>201.08</v>
      </c>
      <c r="D47" s="134">
        <v>63.67</v>
      </c>
      <c r="E47" s="135"/>
      <c r="F47" s="134">
        <v>63.67</v>
      </c>
      <c r="G47" s="135"/>
      <c r="H47" s="134">
        <v>59</v>
      </c>
      <c r="I47" s="135"/>
      <c r="J47" s="134">
        <v>64.31</v>
      </c>
      <c r="K47" s="135"/>
      <c r="L47" s="172"/>
      <c r="M47" s="132">
        <v>64.31</v>
      </c>
      <c r="N47" s="133"/>
      <c r="O47" s="130">
        <v>65.599999999999994</v>
      </c>
      <c r="P47" s="131"/>
      <c r="Q47" s="174">
        <v>65.599999999999994</v>
      </c>
      <c r="R47" s="175"/>
      <c r="S47" s="176">
        <v>70.52</v>
      </c>
      <c r="T47" s="177"/>
      <c r="U47" s="104">
        <f>J47/F47*100-100</f>
        <v>1.0051829747133638</v>
      </c>
      <c r="V47" s="107">
        <f>100-M47/O47*100</f>
        <v>1.9664634146341342</v>
      </c>
      <c r="W47" s="127">
        <f>S47/Q47*100-100</f>
        <v>7.5</v>
      </c>
    </row>
    <row r="48" spans="1:23" ht="18.75">
      <c r="A48" s="74" t="s">
        <v>32</v>
      </c>
      <c r="B48" s="75" t="s">
        <v>33</v>
      </c>
      <c r="C48" s="75" t="s">
        <v>33</v>
      </c>
      <c r="D48" s="136" t="s">
        <v>33</v>
      </c>
      <c r="E48" s="137"/>
      <c r="F48" s="136" t="s">
        <v>33</v>
      </c>
      <c r="G48" s="137"/>
      <c r="H48" s="136" t="s">
        <v>33</v>
      </c>
      <c r="I48" s="137"/>
      <c r="J48" s="136" t="s">
        <v>33</v>
      </c>
      <c r="K48" s="137"/>
      <c r="L48" s="84"/>
      <c r="M48" s="136" t="s">
        <v>33</v>
      </c>
      <c r="N48" s="137"/>
      <c r="O48" s="136" t="s">
        <v>33</v>
      </c>
      <c r="P48" s="137"/>
      <c r="Q48" s="136" t="s">
        <v>33</v>
      </c>
      <c r="R48" s="137"/>
      <c r="S48" s="142" t="s">
        <v>33</v>
      </c>
      <c r="T48" s="143"/>
      <c r="U48" s="91"/>
      <c r="V48" s="91"/>
      <c r="W48" s="91"/>
    </row>
    <row r="49" spans="1:23" ht="18.75">
      <c r="A49" s="97" t="s">
        <v>41</v>
      </c>
      <c r="B49" s="55">
        <v>2.4</v>
      </c>
      <c r="C49" s="55">
        <v>2.4</v>
      </c>
      <c r="D49" s="134">
        <v>2.4</v>
      </c>
      <c r="E49" s="135"/>
      <c r="F49" s="134">
        <v>2.4</v>
      </c>
      <c r="G49" s="135"/>
      <c r="H49" s="134">
        <v>2.5099999999999998</v>
      </c>
      <c r="I49" s="135"/>
      <c r="J49" s="134">
        <v>2.5099999999999998</v>
      </c>
      <c r="K49" s="135"/>
      <c r="L49" s="98"/>
      <c r="M49" s="134">
        <v>2.5099999999999998</v>
      </c>
      <c r="N49" s="135"/>
      <c r="O49" s="134">
        <v>2.64</v>
      </c>
      <c r="P49" s="135"/>
      <c r="Q49" s="134">
        <v>2.64</v>
      </c>
      <c r="R49" s="135"/>
      <c r="S49" s="140">
        <v>2.77</v>
      </c>
      <c r="T49" s="141"/>
      <c r="U49" s="89">
        <f>J49/F49*100-100</f>
        <v>4.5833333333333428</v>
      </c>
      <c r="V49" s="96">
        <f>100-M49/O49*100</f>
        <v>4.9242424242424363</v>
      </c>
      <c r="W49" s="106">
        <f>S49/Q49*100-100</f>
        <v>4.9242424242424363</v>
      </c>
    </row>
    <row r="50" spans="1:23" ht="18.75">
      <c r="A50" s="82" t="s">
        <v>35</v>
      </c>
      <c r="B50" s="83" t="s">
        <v>10</v>
      </c>
      <c r="C50" s="83" t="s">
        <v>10</v>
      </c>
      <c r="D50" s="76" t="s">
        <v>10</v>
      </c>
      <c r="E50" s="76" t="s">
        <v>36</v>
      </c>
      <c r="F50" s="76" t="s">
        <v>10</v>
      </c>
      <c r="G50" s="76" t="s">
        <v>36</v>
      </c>
      <c r="H50" s="76" t="s">
        <v>10</v>
      </c>
      <c r="I50" s="76" t="s">
        <v>36</v>
      </c>
      <c r="J50" s="76" t="s">
        <v>10</v>
      </c>
      <c r="K50" s="76" t="s">
        <v>36</v>
      </c>
      <c r="L50" s="84"/>
      <c r="M50" s="76" t="s">
        <v>10</v>
      </c>
      <c r="N50" s="76" t="s">
        <v>36</v>
      </c>
      <c r="O50" s="76" t="s">
        <v>10</v>
      </c>
      <c r="P50" s="76" t="s">
        <v>36</v>
      </c>
      <c r="Q50" s="119" t="s">
        <v>10</v>
      </c>
      <c r="R50" s="119" t="s">
        <v>36</v>
      </c>
      <c r="S50" s="116" t="s">
        <v>10</v>
      </c>
      <c r="T50" s="116" t="s">
        <v>36</v>
      </c>
      <c r="U50" s="91"/>
      <c r="V50" s="91"/>
      <c r="W50" s="91"/>
    </row>
    <row r="51" spans="1:23" ht="37.5">
      <c r="A51" s="99" t="s">
        <v>37</v>
      </c>
      <c r="B51" s="55">
        <v>498.44</v>
      </c>
      <c r="C51" s="55">
        <v>498.44</v>
      </c>
      <c r="D51" s="73">
        <v>498.44</v>
      </c>
      <c r="E51" s="73">
        <v>86.11</v>
      </c>
      <c r="F51" s="73">
        <v>498.44</v>
      </c>
      <c r="G51" s="73">
        <v>86.11</v>
      </c>
      <c r="H51" s="73">
        <v>542.61</v>
      </c>
      <c r="I51" s="73">
        <v>93.74</v>
      </c>
      <c r="J51" s="73">
        <v>542.61</v>
      </c>
      <c r="K51" s="73">
        <v>93.74</v>
      </c>
      <c r="L51" s="98"/>
      <c r="M51" s="93">
        <v>542.61</v>
      </c>
      <c r="N51" s="93">
        <v>93.74</v>
      </c>
      <c r="O51" s="93">
        <v>566.37</v>
      </c>
      <c r="P51" s="93">
        <v>97.84</v>
      </c>
      <c r="Q51" s="93">
        <v>566.37</v>
      </c>
      <c r="R51" s="93">
        <v>97.84</v>
      </c>
      <c r="S51" s="114">
        <v>591.85</v>
      </c>
      <c r="T51" s="114">
        <v>102.24</v>
      </c>
      <c r="U51" s="89">
        <f>J51/F51*100-100</f>
        <v>8.8616483428296249</v>
      </c>
      <c r="V51" s="96">
        <f>100-M51/O51*100</f>
        <v>4.1951374543143061</v>
      </c>
      <c r="W51" s="106">
        <f>T51/R51*100-100</f>
        <v>4.4971381847914955</v>
      </c>
    </row>
    <row r="52" spans="1:23" ht="18.75">
      <c r="A52" s="99" t="s">
        <v>56</v>
      </c>
      <c r="B52" s="55">
        <v>498.44</v>
      </c>
      <c r="C52" s="55">
        <v>498.44</v>
      </c>
      <c r="D52" s="73"/>
      <c r="E52" s="73"/>
      <c r="F52" s="73"/>
      <c r="G52" s="73"/>
      <c r="H52" s="73"/>
      <c r="I52" s="73"/>
      <c r="J52" s="73"/>
      <c r="K52" s="73"/>
      <c r="L52" s="98"/>
      <c r="M52" s="130">
        <v>1036.8399999999999</v>
      </c>
      <c r="N52" s="131"/>
      <c r="O52" s="130">
        <v>1132</v>
      </c>
      <c r="P52" s="131"/>
      <c r="Q52" s="130">
        <v>1132</v>
      </c>
      <c r="R52" s="131"/>
      <c r="S52" s="138">
        <v>1188</v>
      </c>
      <c r="T52" s="139"/>
      <c r="U52" s="89"/>
      <c r="V52" s="96">
        <f>100-M52/O52*100</f>
        <v>8.4063604240282785</v>
      </c>
      <c r="W52" s="106"/>
    </row>
    <row r="56" spans="1:23">
      <c r="E56" s="100"/>
      <c r="F56" s="100"/>
      <c r="G56" s="100"/>
      <c r="H56" s="62"/>
      <c r="I56" s="62"/>
      <c r="J56" s="58" t="s">
        <v>53</v>
      </c>
    </row>
  </sheetData>
  <customSheetViews>
    <customSheetView guid="{985A7970-9E9B-4B0D-AC82-86317B50D654}" scale="70" fitToPage="1" hiddenRows="1" hiddenColumns="1">
      <pane xSplit="4" ySplit="4" topLeftCell="E5" activePane="bottomRight" state="frozen"/>
      <selection pane="bottomRight" activeCell="A3" sqref="A3"/>
      <pageMargins left="0" right="0" top="0.74803149606299213" bottom="0.74803149606299213" header="0.31496062992125984" footer="0.31496062992125984"/>
      <pageSetup paperSize="9" scale="45" orientation="landscape" horizontalDpi="0" verticalDpi="0" r:id="rId1"/>
    </customSheetView>
    <customSheetView guid="{EEDFC99C-9D28-40F6-831D-FB33659D902A}" scale="70" fitToPage="1" hiddenRows="1" hiddenColumns="1">
      <pane xSplit="4" ySplit="4" topLeftCell="E5" activePane="bottomRight" state="frozen"/>
      <selection pane="bottomRight" activeCell="A3" sqref="A3"/>
      <pageMargins left="0" right="0" top="0.74803149606299213" bottom="0.74803149606299213" header="0.31496062992125984" footer="0.31496062992125984"/>
      <pageSetup paperSize="9" scale="45" orientation="landscape" horizontalDpi="0" verticalDpi="0" r:id="rId2"/>
    </customSheetView>
  </customSheetViews>
  <mergeCells count="226">
    <mergeCell ref="A1:U1"/>
    <mergeCell ref="F3:G3"/>
    <mergeCell ref="H3:I3"/>
    <mergeCell ref="J3:K3"/>
    <mergeCell ref="L3:L4"/>
    <mergeCell ref="M3:N3"/>
    <mergeCell ref="O3:P3"/>
    <mergeCell ref="Q7:R7"/>
    <mergeCell ref="S7:T7"/>
    <mergeCell ref="D5:E5"/>
    <mergeCell ref="F5:G5"/>
    <mergeCell ref="H5:I5"/>
    <mergeCell ref="J5:K5"/>
    <mergeCell ref="M5:N5"/>
    <mergeCell ref="O5:P5"/>
    <mergeCell ref="D4:E4"/>
    <mergeCell ref="F4:G4"/>
    <mergeCell ref="H4:I4"/>
    <mergeCell ref="J4:K4"/>
    <mergeCell ref="M4:N4"/>
    <mergeCell ref="O4:P4"/>
    <mergeCell ref="M7:N7"/>
    <mergeCell ref="O7:P7"/>
    <mergeCell ref="M8:N8"/>
    <mergeCell ref="O8:P8"/>
    <mergeCell ref="A6:L6"/>
    <mergeCell ref="D7:E7"/>
    <mergeCell ref="F7:G7"/>
    <mergeCell ref="H7:I7"/>
    <mergeCell ref="J7:K7"/>
    <mergeCell ref="L7:L9"/>
    <mergeCell ref="D9:E9"/>
    <mergeCell ref="F9:G9"/>
    <mergeCell ref="H9:I9"/>
    <mergeCell ref="J9:K9"/>
    <mergeCell ref="M9:N9"/>
    <mergeCell ref="O9:P9"/>
    <mergeCell ref="A12:I12"/>
    <mergeCell ref="D13:E13"/>
    <mergeCell ref="F13:G13"/>
    <mergeCell ref="H13:I13"/>
    <mergeCell ref="J13:K13"/>
    <mergeCell ref="L13:L14"/>
    <mergeCell ref="A10:I10"/>
    <mergeCell ref="D8:E8"/>
    <mergeCell ref="F8:G8"/>
    <mergeCell ref="H8:I8"/>
    <mergeCell ref="J8:K8"/>
    <mergeCell ref="J35:K35"/>
    <mergeCell ref="M35:N35"/>
    <mergeCell ref="D38:E38"/>
    <mergeCell ref="F38:G38"/>
    <mergeCell ref="O35:P35"/>
    <mergeCell ref="A36:K36"/>
    <mergeCell ref="M36:V36"/>
    <mergeCell ref="A33:K33"/>
    <mergeCell ref="M33:V33"/>
    <mergeCell ref="D34:E34"/>
    <mergeCell ref="F34:G34"/>
    <mergeCell ref="H34:I34"/>
    <mergeCell ref="J34:K34"/>
    <mergeCell ref="M34:N34"/>
    <mergeCell ref="O34:P34"/>
    <mergeCell ref="D35:E35"/>
    <mergeCell ref="L30:L47"/>
    <mergeCell ref="M30:V30"/>
    <mergeCell ref="D31:E31"/>
    <mergeCell ref="F31:G31"/>
    <mergeCell ref="H31:I31"/>
    <mergeCell ref="O37:P37"/>
    <mergeCell ref="Q46:R46"/>
    <mergeCell ref="Q47:R47"/>
    <mergeCell ref="D49:E49"/>
    <mergeCell ref="F49:G49"/>
    <mergeCell ref="H49:I49"/>
    <mergeCell ref="J49:K49"/>
    <mergeCell ref="M49:N49"/>
    <mergeCell ref="O49:P49"/>
    <mergeCell ref="D48:E48"/>
    <mergeCell ref="F48:G48"/>
    <mergeCell ref="H48:I48"/>
    <mergeCell ref="J48:K48"/>
    <mergeCell ref="M48:N48"/>
    <mergeCell ref="O48:P48"/>
    <mergeCell ref="D47:E47"/>
    <mergeCell ref="F47:G47"/>
    <mergeCell ref="H47:I47"/>
    <mergeCell ref="J47:K47"/>
    <mergeCell ref="M47:N47"/>
    <mergeCell ref="O47:P47"/>
    <mergeCell ref="O41:P41"/>
    <mergeCell ref="A39:K39"/>
    <mergeCell ref="M39:V39"/>
    <mergeCell ref="D44:E44"/>
    <mergeCell ref="F44:G44"/>
    <mergeCell ref="D46:E46"/>
    <mergeCell ref="F46:G46"/>
    <mergeCell ref="H46:I46"/>
    <mergeCell ref="J46:K46"/>
    <mergeCell ref="M46:N46"/>
    <mergeCell ref="F41:G41"/>
    <mergeCell ref="H41:I41"/>
    <mergeCell ref="J41:K41"/>
    <mergeCell ref="M41:N41"/>
    <mergeCell ref="A45:K45"/>
    <mergeCell ref="M45:V45"/>
    <mergeCell ref="A42:K42"/>
    <mergeCell ref="D43:E43"/>
    <mergeCell ref="Q3:R3"/>
    <mergeCell ref="S3:T3"/>
    <mergeCell ref="Q4:R4"/>
    <mergeCell ref="S4:T4"/>
    <mergeCell ref="Q28:R28"/>
    <mergeCell ref="S28:T28"/>
    <mergeCell ref="B3:C3"/>
    <mergeCell ref="M28:N28"/>
    <mergeCell ref="O28:P28"/>
    <mergeCell ref="L16:L17"/>
    <mergeCell ref="A18:I18"/>
    <mergeCell ref="L19:L26"/>
    <mergeCell ref="A27:I27"/>
    <mergeCell ref="D28:E28"/>
    <mergeCell ref="F28:G28"/>
    <mergeCell ref="H28:I28"/>
    <mergeCell ref="J28:K28"/>
    <mergeCell ref="A15:I15"/>
    <mergeCell ref="A16:A17"/>
    <mergeCell ref="B16:B17"/>
    <mergeCell ref="C16:C17"/>
    <mergeCell ref="D14:E14"/>
    <mergeCell ref="F14:G14"/>
    <mergeCell ref="H14:I14"/>
    <mergeCell ref="Q11:R11"/>
    <mergeCell ref="S11:T11"/>
    <mergeCell ref="Q5:R5"/>
    <mergeCell ref="S5:T5"/>
    <mergeCell ref="Q31:R31"/>
    <mergeCell ref="Q32:R32"/>
    <mergeCell ref="Q34:R34"/>
    <mergeCell ref="Q35:R35"/>
    <mergeCell ref="Q8:R8"/>
    <mergeCell ref="Q9:R9"/>
    <mergeCell ref="S8:T8"/>
    <mergeCell ref="S9:T9"/>
    <mergeCell ref="Q13:R13"/>
    <mergeCell ref="Q14:R14"/>
    <mergeCell ref="S13:T13"/>
    <mergeCell ref="S14:T14"/>
    <mergeCell ref="S37:T37"/>
    <mergeCell ref="S38:T38"/>
    <mergeCell ref="S40:T40"/>
    <mergeCell ref="S41:T41"/>
    <mergeCell ref="S43:T43"/>
    <mergeCell ref="S44:T44"/>
    <mergeCell ref="S31:T31"/>
    <mergeCell ref="S32:T32"/>
    <mergeCell ref="S34:T34"/>
    <mergeCell ref="S35:T35"/>
    <mergeCell ref="M42:V42"/>
    <mergeCell ref="Q37:R37"/>
    <mergeCell ref="M37:N37"/>
    <mergeCell ref="J44:K44"/>
    <mergeCell ref="H44:I44"/>
    <mergeCell ref="O43:P43"/>
    <mergeCell ref="M43:N43"/>
    <mergeCell ref="J43:K43"/>
    <mergeCell ref="H43:I43"/>
    <mergeCell ref="D41:E41"/>
    <mergeCell ref="O40:P40"/>
    <mergeCell ref="M40:N40"/>
    <mergeCell ref="J40:K40"/>
    <mergeCell ref="F43:G43"/>
    <mergeCell ref="M52:N52"/>
    <mergeCell ref="O52:P52"/>
    <mergeCell ref="Q52:R52"/>
    <mergeCell ref="S52:T52"/>
    <mergeCell ref="Q38:R38"/>
    <mergeCell ref="Q40:R40"/>
    <mergeCell ref="Q41:R41"/>
    <mergeCell ref="Q43:R43"/>
    <mergeCell ref="Q44:R44"/>
    <mergeCell ref="Q49:R49"/>
    <mergeCell ref="S49:T49"/>
    <mergeCell ref="O46:P46"/>
    <mergeCell ref="O44:P44"/>
    <mergeCell ref="M44:N44"/>
    <mergeCell ref="Q48:R48"/>
    <mergeCell ref="S48:T48"/>
    <mergeCell ref="S46:T46"/>
    <mergeCell ref="S47:T47"/>
    <mergeCell ref="H11:I11"/>
    <mergeCell ref="F11:G11"/>
    <mergeCell ref="D11:E11"/>
    <mergeCell ref="H40:I40"/>
    <mergeCell ref="F40:G40"/>
    <mergeCell ref="D40:E40"/>
    <mergeCell ref="O38:P38"/>
    <mergeCell ref="M38:N38"/>
    <mergeCell ref="J38:K38"/>
    <mergeCell ref="H38:I38"/>
    <mergeCell ref="O32:P32"/>
    <mergeCell ref="M32:N32"/>
    <mergeCell ref="J32:K32"/>
    <mergeCell ref="H32:I32"/>
    <mergeCell ref="F32:G32"/>
    <mergeCell ref="D32:E32"/>
    <mergeCell ref="A29:L29"/>
    <mergeCell ref="A30:K30"/>
    <mergeCell ref="D37:E37"/>
    <mergeCell ref="F37:G37"/>
    <mergeCell ref="H37:I37"/>
    <mergeCell ref="J37:K37"/>
    <mergeCell ref="F35:G35"/>
    <mergeCell ref="H35:I35"/>
    <mergeCell ref="O10:P10"/>
    <mergeCell ref="O31:P31"/>
    <mergeCell ref="M31:N31"/>
    <mergeCell ref="J31:K31"/>
    <mergeCell ref="O13:P13"/>
    <mergeCell ref="M13:N13"/>
    <mergeCell ref="O11:P11"/>
    <mergeCell ref="M11:N11"/>
    <mergeCell ref="J11:K11"/>
    <mergeCell ref="J14:K14"/>
    <mergeCell ref="M14:N14"/>
    <mergeCell ref="O14:P14"/>
  </mergeCells>
  <pageMargins left="0" right="0" top="0.74803149606299213" bottom="0.74803149606299213" header="0.31496062992125984" footer="0.31496062992125984"/>
  <pageSetup paperSize="9" scale="43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A7" workbookViewId="0">
      <selection activeCell="M23" sqref="M23:M24"/>
    </sheetView>
  </sheetViews>
  <sheetFormatPr defaultRowHeight="15.75"/>
  <cols>
    <col min="1" max="1" width="36.28515625" style="1" customWidth="1"/>
    <col min="2" max="3" width="13.7109375" style="26" customWidth="1"/>
    <col min="4" max="4" width="13.85546875" style="27" customWidth="1"/>
    <col min="5" max="5" width="31" style="26" customWidth="1"/>
    <col min="6" max="7" width="10.42578125" style="26" customWidth="1"/>
    <col min="8" max="8" width="10.85546875" style="1" customWidth="1"/>
    <col min="9" max="10" width="10.5703125" style="1" customWidth="1"/>
    <col min="11" max="11" width="10.140625" style="1" customWidth="1"/>
    <col min="12" max="12" width="11.5703125" style="2" hidden="1" customWidth="1"/>
    <col min="13" max="13" width="17.5703125" style="28" customWidth="1"/>
    <col min="14" max="15" width="14.7109375" style="1" customWidth="1"/>
    <col min="16" max="16384" width="9.140625" style="1"/>
  </cols>
  <sheetData>
    <row r="1" spans="1:13" ht="18.75">
      <c r="K1" s="51" t="s">
        <v>45</v>
      </c>
    </row>
    <row r="2" spans="1:13" ht="18.75">
      <c r="K2" s="51"/>
    </row>
    <row r="3" spans="1:13" ht="18.75">
      <c r="A3" s="220" t="s">
        <v>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>
      <c r="A4" s="3"/>
      <c r="B4" s="4"/>
      <c r="C4" s="4"/>
      <c r="D4" s="5"/>
      <c r="E4" s="4"/>
      <c r="F4" s="4"/>
      <c r="G4" s="4"/>
    </row>
    <row r="5" spans="1:13" ht="78.75">
      <c r="A5" s="38" t="s">
        <v>1</v>
      </c>
      <c r="B5" s="193" t="s">
        <v>39</v>
      </c>
      <c r="C5" s="194"/>
      <c r="D5" s="221" t="s">
        <v>43</v>
      </c>
      <c r="E5" s="224" t="s">
        <v>40</v>
      </c>
      <c r="F5" s="226" t="s">
        <v>3</v>
      </c>
      <c r="G5" s="226"/>
      <c r="H5" s="226" t="s">
        <v>3</v>
      </c>
      <c r="I5" s="226"/>
      <c r="J5" s="226" t="s">
        <v>3</v>
      </c>
      <c r="K5" s="226"/>
      <c r="L5" s="227" t="s">
        <v>2</v>
      </c>
      <c r="M5" s="36" t="s">
        <v>44</v>
      </c>
    </row>
    <row r="6" spans="1:13">
      <c r="A6" s="39" t="s">
        <v>4</v>
      </c>
      <c r="B6" s="6" t="s">
        <v>6</v>
      </c>
      <c r="C6" s="6" t="s">
        <v>7</v>
      </c>
      <c r="D6" s="222"/>
      <c r="E6" s="225"/>
      <c r="F6" s="192" t="s">
        <v>6</v>
      </c>
      <c r="G6" s="192"/>
      <c r="H6" s="192" t="s">
        <v>7</v>
      </c>
      <c r="I6" s="192"/>
      <c r="J6" s="192" t="s">
        <v>8</v>
      </c>
      <c r="K6" s="192"/>
      <c r="L6" s="228"/>
      <c r="M6" s="25"/>
    </row>
    <row r="7" spans="1:13" ht="18.75">
      <c r="A7" s="7" t="s">
        <v>9</v>
      </c>
      <c r="B7" s="8" t="s">
        <v>10</v>
      </c>
      <c r="C7" s="8" t="s">
        <v>10</v>
      </c>
      <c r="D7" s="223"/>
      <c r="E7" s="8"/>
      <c r="F7" s="204" t="s">
        <v>10</v>
      </c>
      <c r="G7" s="205"/>
      <c r="H7" s="204" t="s">
        <v>10</v>
      </c>
      <c r="I7" s="205"/>
      <c r="J7" s="204" t="s">
        <v>10</v>
      </c>
      <c r="K7" s="205"/>
      <c r="L7" s="9"/>
      <c r="M7" s="47"/>
    </row>
    <row r="8" spans="1:13" ht="15" customHeight="1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25"/>
    </row>
    <row r="9" spans="1:13">
      <c r="A9" s="10" t="s">
        <v>11</v>
      </c>
      <c r="B9" s="37">
        <v>34.130000000000003</v>
      </c>
      <c r="C9" s="37">
        <v>34.130000000000003</v>
      </c>
      <c r="D9" s="11">
        <f>(B9/C9)*100-100</f>
        <v>0</v>
      </c>
      <c r="E9" s="12" t="s">
        <v>12</v>
      </c>
      <c r="F9" s="219">
        <v>21.72</v>
      </c>
      <c r="G9" s="219"/>
      <c r="H9" s="190">
        <v>19.850000000000001</v>
      </c>
      <c r="I9" s="191"/>
      <c r="J9" s="190">
        <v>30.73</v>
      </c>
      <c r="K9" s="191"/>
      <c r="L9" s="44"/>
      <c r="M9" s="31">
        <f t="shared" ref="M9:M13" si="0">J9/F9*100-100</f>
        <v>41.482504604051599</v>
      </c>
    </row>
    <row r="10" spans="1:13">
      <c r="A10" s="192"/>
      <c r="B10" s="192"/>
      <c r="C10" s="192"/>
      <c r="D10" s="192"/>
      <c r="E10" s="192"/>
      <c r="F10" s="192"/>
      <c r="G10" s="192"/>
      <c r="H10" s="192"/>
      <c r="I10" s="192"/>
      <c r="J10" s="37"/>
      <c r="K10" s="37"/>
      <c r="L10" s="13"/>
      <c r="M10" s="31"/>
    </row>
    <row r="11" spans="1:13" ht="18.75">
      <c r="A11" s="14" t="s">
        <v>14</v>
      </c>
      <c r="B11" s="15" t="s">
        <v>10</v>
      </c>
      <c r="C11" s="8" t="s">
        <v>10</v>
      </c>
      <c r="D11" s="16"/>
      <c r="E11" s="17"/>
      <c r="F11" s="204" t="s">
        <v>10</v>
      </c>
      <c r="G11" s="205"/>
      <c r="H11" s="204" t="s">
        <v>10</v>
      </c>
      <c r="I11" s="205"/>
      <c r="J11" s="204" t="s">
        <v>10</v>
      </c>
      <c r="K11" s="205"/>
      <c r="L11" s="18"/>
      <c r="M11" s="33"/>
    </row>
    <row r="12" spans="1:13">
      <c r="A12" s="192"/>
      <c r="B12" s="192"/>
      <c r="C12" s="192"/>
      <c r="D12" s="192"/>
      <c r="E12" s="192"/>
      <c r="F12" s="192"/>
      <c r="G12" s="192"/>
      <c r="H12" s="192"/>
      <c r="I12" s="192"/>
      <c r="J12" s="37"/>
      <c r="K12" s="37"/>
      <c r="L12" s="13"/>
      <c r="M12" s="31"/>
    </row>
    <row r="13" spans="1:13">
      <c r="A13" s="19" t="s">
        <v>11</v>
      </c>
      <c r="B13" s="20">
        <v>22.08</v>
      </c>
      <c r="C13" s="20">
        <v>22.19</v>
      </c>
      <c r="D13" s="11">
        <f>(C13*100)/B13-100</f>
        <v>0.49818840579710866</v>
      </c>
      <c r="E13" s="49" t="s">
        <v>12</v>
      </c>
      <c r="F13" s="215">
        <v>14.63</v>
      </c>
      <c r="G13" s="216"/>
      <c r="H13" s="217">
        <v>14.63</v>
      </c>
      <c r="I13" s="218"/>
      <c r="J13" s="217">
        <v>20.7</v>
      </c>
      <c r="K13" s="218"/>
      <c r="L13" s="44">
        <f>20.7/14.63*100-100</f>
        <v>41.490088858509893</v>
      </c>
      <c r="M13" s="31">
        <f t="shared" si="0"/>
        <v>41.490088858509893</v>
      </c>
    </row>
    <row r="14" spans="1:13">
      <c r="A14" s="206"/>
      <c r="B14" s="206"/>
      <c r="C14" s="206"/>
      <c r="D14" s="206"/>
      <c r="E14" s="206"/>
      <c r="F14" s="206"/>
      <c r="G14" s="206"/>
      <c r="H14" s="206"/>
      <c r="I14" s="206"/>
      <c r="J14" s="45"/>
      <c r="K14" s="45"/>
      <c r="L14" s="13"/>
      <c r="M14" s="29"/>
    </row>
    <row r="15" spans="1:13" ht="15" customHeight="1">
      <c r="A15" s="207" t="s">
        <v>15</v>
      </c>
      <c r="B15" s="209" t="s">
        <v>16</v>
      </c>
      <c r="C15" s="209" t="s">
        <v>16</v>
      </c>
      <c r="D15" s="211"/>
      <c r="E15" s="213"/>
      <c r="F15" s="46" t="s">
        <v>16</v>
      </c>
      <c r="G15" s="46" t="s">
        <v>17</v>
      </c>
      <c r="H15" s="46" t="s">
        <v>16</v>
      </c>
      <c r="I15" s="46" t="s">
        <v>17</v>
      </c>
      <c r="J15" s="46" t="s">
        <v>16</v>
      </c>
      <c r="K15" s="46" t="s">
        <v>17</v>
      </c>
      <c r="L15" s="202"/>
      <c r="M15" s="30"/>
    </row>
    <row r="16" spans="1:13" ht="15" customHeight="1">
      <c r="A16" s="208"/>
      <c r="B16" s="210"/>
      <c r="C16" s="210"/>
      <c r="D16" s="212"/>
      <c r="E16" s="214"/>
      <c r="F16" s="50" t="s">
        <v>18</v>
      </c>
      <c r="G16" s="50" t="s">
        <v>19</v>
      </c>
      <c r="H16" s="50" t="s">
        <v>18</v>
      </c>
      <c r="I16" s="50" t="s">
        <v>19</v>
      </c>
      <c r="J16" s="50" t="s">
        <v>18</v>
      </c>
      <c r="K16" s="50" t="s">
        <v>19</v>
      </c>
      <c r="L16" s="203"/>
      <c r="M16" s="30"/>
    </row>
    <row r="17" spans="1:13">
      <c r="A17" s="192"/>
      <c r="B17" s="192"/>
      <c r="C17" s="192"/>
      <c r="D17" s="192"/>
      <c r="E17" s="192"/>
      <c r="F17" s="192"/>
      <c r="G17" s="192"/>
      <c r="H17" s="192"/>
      <c r="I17" s="192"/>
      <c r="J17" s="37"/>
      <c r="K17" s="37"/>
      <c r="L17" s="13"/>
      <c r="M17" s="29"/>
    </row>
    <row r="18" spans="1:13">
      <c r="A18" s="10" t="s">
        <v>20</v>
      </c>
      <c r="B18" s="21">
        <v>1625.45</v>
      </c>
      <c r="C18" s="21">
        <v>1675.84</v>
      </c>
      <c r="D18" s="11">
        <f>(C18*100)/B18-100</f>
        <v>3.1000645974960719</v>
      </c>
      <c r="E18" s="12" t="s">
        <v>21</v>
      </c>
      <c r="F18" s="37">
        <v>986.35</v>
      </c>
      <c r="G18" s="43">
        <v>19.05</v>
      </c>
      <c r="H18" s="37">
        <v>986.35</v>
      </c>
      <c r="I18" s="43">
        <v>19.05</v>
      </c>
      <c r="J18" s="37">
        <v>1129.8699999999999</v>
      </c>
      <c r="K18" s="43">
        <v>21.82</v>
      </c>
      <c r="L18" s="44">
        <f>21.82/19.05*100-100</f>
        <v>14.540682414698168</v>
      </c>
      <c r="M18" s="31">
        <f t="shared" ref="M18" si="1">J18/F18*100-100</f>
        <v>14.55061590713234</v>
      </c>
    </row>
    <row r="19" spans="1:13">
      <c r="A19" s="192"/>
      <c r="B19" s="192"/>
      <c r="C19" s="192"/>
      <c r="D19" s="192"/>
      <c r="E19" s="192"/>
      <c r="F19" s="192"/>
      <c r="G19" s="192"/>
      <c r="H19" s="192"/>
      <c r="I19" s="192"/>
      <c r="J19" s="37"/>
      <c r="K19" s="37"/>
      <c r="L19" s="13"/>
      <c r="M19" s="29"/>
    </row>
    <row r="20" spans="1:13" ht="18.75">
      <c r="A20" s="14" t="s">
        <v>28</v>
      </c>
      <c r="B20" s="15" t="s">
        <v>10</v>
      </c>
      <c r="C20" s="15" t="s">
        <v>10</v>
      </c>
      <c r="D20" s="16"/>
      <c r="E20" s="17"/>
      <c r="F20" s="204" t="s">
        <v>10</v>
      </c>
      <c r="G20" s="205"/>
      <c r="H20" s="204" t="s">
        <v>10</v>
      </c>
      <c r="I20" s="205"/>
      <c r="J20" s="204" t="s">
        <v>10</v>
      </c>
      <c r="K20" s="205"/>
      <c r="L20" s="18"/>
      <c r="M20" s="30"/>
    </row>
    <row r="21" spans="1:13">
      <c r="A21" s="190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1"/>
      <c r="M21" s="29"/>
    </row>
    <row r="22" spans="1:13">
      <c r="A22" s="32" t="s">
        <v>20</v>
      </c>
      <c r="B22" s="48"/>
      <c r="C22" s="48"/>
      <c r="D22" s="48"/>
      <c r="E22" s="48"/>
      <c r="F22" s="48"/>
      <c r="G22" s="48"/>
      <c r="H22" s="190"/>
      <c r="I22" s="191"/>
      <c r="J22" s="190"/>
      <c r="K22" s="191"/>
      <c r="L22" s="198">
        <f>64.31/59*100-100</f>
        <v>9.0000000000000142</v>
      </c>
      <c r="M22" s="29"/>
    </row>
    <row r="23" spans="1:13">
      <c r="A23" s="22" t="s">
        <v>29</v>
      </c>
      <c r="B23" s="37">
        <v>117.43</v>
      </c>
      <c r="C23" s="37">
        <v>121.37</v>
      </c>
      <c r="D23" s="11">
        <f>(C23*100)/B23-100</f>
        <v>3.3551903261517424</v>
      </c>
      <c r="E23" s="200" t="s">
        <v>30</v>
      </c>
      <c r="F23" s="190">
        <v>63.67</v>
      </c>
      <c r="G23" s="191"/>
      <c r="H23" s="190">
        <v>59</v>
      </c>
      <c r="I23" s="191"/>
      <c r="J23" s="190">
        <v>64.31</v>
      </c>
      <c r="K23" s="191"/>
      <c r="L23" s="199"/>
      <c r="M23" s="31">
        <f t="shared" ref="M23:M28" si="2">J23/F23*100-100</f>
        <v>1.0051829747133638</v>
      </c>
    </row>
    <row r="24" spans="1:13">
      <c r="A24" s="22" t="s">
        <v>31</v>
      </c>
      <c r="B24" s="37">
        <v>109.46</v>
      </c>
      <c r="C24" s="37">
        <v>113.15</v>
      </c>
      <c r="D24" s="11">
        <f>(C24*100)/B24-100</f>
        <v>3.3710944637310547</v>
      </c>
      <c r="E24" s="201"/>
      <c r="F24" s="190">
        <v>63.67</v>
      </c>
      <c r="G24" s="191"/>
      <c r="H24" s="190">
        <v>59</v>
      </c>
      <c r="I24" s="191"/>
      <c r="J24" s="190">
        <v>64.31</v>
      </c>
      <c r="K24" s="191"/>
      <c r="L24" s="199"/>
      <c r="M24" s="31">
        <f t="shared" si="2"/>
        <v>1.0051829747133638</v>
      </c>
    </row>
    <row r="25" spans="1:13" ht="18.75">
      <c r="A25" s="14" t="s">
        <v>32</v>
      </c>
      <c r="B25" s="15" t="s">
        <v>33</v>
      </c>
      <c r="C25" s="15" t="s">
        <v>33</v>
      </c>
      <c r="D25" s="16"/>
      <c r="E25" s="17"/>
      <c r="F25" s="195" t="s">
        <v>33</v>
      </c>
      <c r="G25" s="196"/>
      <c r="H25" s="195" t="s">
        <v>33</v>
      </c>
      <c r="I25" s="196"/>
      <c r="J25" s="195" t="s">
        <v>33</v>
      </c>
      <c r="K25" s="196"/>
      <c r="L25" s="18"/>
      <c r="M25" s="30"/>
    </row>
    <row r="26" spans="1:13" ht="18.75">
      <c r="A26" s="34" t="s">
        <v>41</v>
      </c>
      <c r="B26" s="37">
        <v>2.4</v>
      </c>
      <c r="C26" s="37">
        <v>2.5099999999999998</v>
      </c>
      <c r="D26" s="11">
        <f>(C26*100)/B26-100</f>
        <v>4.5833333333333286</v>
      </c>
      <c r="E26" s="12" t="s">
        <v>34</v>
      </c>
      <c r="F26" s="190">
        <v>2.4</v>
      </c>
      <c r="G26" s="191"/>
      <c r="H26" s="192">
        <v>2.5099999999999998</v>
      </c>
      <c r="I26" s="192"/>
      <c r="J26" s="192">
        <v>2.5099999999999998</v>
      </c>
      <c r="K26" s="192"/>
      <c r="L26" s="23"/>
      <c r="M26" s="31">
        <f t="shared" si="2"/>
        <v>4.5833333333333428</v>
      </c>
    </row>
    <row r="27" spans="1:13" ht="18.75">
      <c r="A27" s="14" t="s">
        <v>35</v>
      </c>
      <c r="B27" s="15" t="s">
        <v>10</v>
      </c>
      <c r="C27" s="15" t="s">
        <v>10</v>
      </c>
      <c r="D27" s="16"/>
      <c r="E27" s="17"/>
      <c r="F27" s="47" t="s">
        <v>10</v>
      </c>
      <c r="G27" s="47" t="s">
        <v>36</v>
      </c>
      <c r="H27" s="47" t="s">
        <v>10</v>
      </c>
      <c r="I27" s="47" t="s">
        <v>36</v>
      </c>
      <c r="J27" s="47" t="s">
        <v>10</v>
      </c>
      <c r="K27" s="47" t="s">
        <v>36</v>
      </c>
      <c r="L27" s="18"/>
      <c r="M27" s="30"/>
    </row>
    <row r="28" spans="1:13" ht="37.5">
      <c r="A28" s="35" t="s">
        <v>37</v>
      </c>
      <c r="B28" s="37">
        <v>498.44</v>
      </c>
      <c r="C28" s="37">
        <v>542.61</v>
      </c>
      <c r="D28" s="11">
        <f>(C28*100)/B28-100</f>
        <v>8.8616483428296249</v>
      </c>
      <c r="E28" s="24" t="s">
        <v>38</v>
      </c>
      <c r="F28" s="25">
        <v>498.44</v>
      </c>
      <c r="G28" s="25">
        <v>86.11</v>
      </c>
      <c r="H28" s="25">
        <v>542.61</v>
      </c>
      <c r="I28" s="25">
        <v>93.74</v>
      </c>
      <c r="J28" s="25">
        <v>542.61</v>
      </c>
      <c r="K28" s="25">
        <v>93.74</v>
      </c>
      <c r="L28" s="23"/>
      <c r="M28" s="31">
        <f t="shared" si="2"/>
        <v>8.8616483428296249</v>
      </c>
    </row>
  </sheetData>
  <customSheetViews>
    <customSheetView guid="{985A7970-9E9B-4B0D-AC82-86317B50D654}" fitToPage="1" hiddenColumns="1" topLeftCell="C7">
      <selection activeCell="M23" sqref="M23:M24"/>
      <pageMargins left="0.78740157480314965" right="0.39370078740157483" top="0.39370078740157483" bottom="0.39370078740157483" header="0" footer="0"/>
      <printOptions horizontalCentered="1" verticalCentered="1"/>
      <pageSetup paperSize="9" scale="70" orientation="landscape" horizontalDpi="0" verticalDpi="0" r:id="rId1"/>
    </customSheetView>
    <customSheetView guid="{EEDFC99C-9D28-40F6-831D-FB33659D902A}" fitToPage="1" hiddenColumns="1" topLeftCell="C7">
      <selection activeCell="M23" sqref="M23:M24"/>
      <pageMargins left="0.78740157480314965" right="0.39370078740157483" top="0.39370078740157483" bottom="0.39370078740157483" header="0" footer="0"/>
      <printOptions horizontalCentered="1" verticalCentered="1"/>
      <pageSetup paperSize="9" scale="70" orientation="landscape" horizontalDpi="0" verticalDpi="0" r:id="rId2"/>
    </customSheetView>
  </customSheetViews>
  <mergeCells count="54">
    <mergeCell ref="A3:M3"/>
    <mergeCell ref="D5:D7"/>
    <mergeCell ref="E5:E6"/>
    <mergeCell ref="F5:G5"/>
    <mergeCell ref="H5:I5"/>
    <mergeCell ref="J5:K5"/>
    <mergeCell ref="L5:L6"/>
    <mergeCell ref="F6:G6"/>
    <mergeCell ref="F9:G9"/>
    <mergeCell ref="H9:I9"/>
    <mergeCell ref="J9:K9"/>
    <mergeCell ref="H6:I6"/>
    <mergeCell ref="J6:K6"/>
    <mergeCell ref="F7:G7"/>
    <mergeCell ref="H7:I7"/>
    <mergeCell ref="J7:K7"/>
    <mergeCell ref="A12:I12"/>
    <mergeCell ref="F13:G13"/>
    <mergeCell ref="H13:I13"/>
    <mergeCell ref="J13:K13"/>
    <mergeCell ref="A10:I10"/>
    <mergeCell ref="F11:G11"/>
    <mergeCell ref="H11:I11"/>
    <mergeCell ref="J11:K11"/>
    <mergeCell ref="A14:I14"/>
    <mergeCell ref="A15:A16"/>
    <mergeCell ref="B15:B16"/>
    <mergeCell ref="C15:C16"/>
    <mergeCell ref="D15:D16"/>
    <mergeCell ref="E15:E16"/>
    <mergeCell ref="H23:I23"/>
    <mergeCell ref="J23:K23"/>
    <mergeCell ref="L15:L16"/>
    <mergeCell ref="A17:I17"/>
    <mergeCell ref="A19:I19"/>
    <mergeCell ref="F20:G20"/>
    <mergeCell ref="H20:I20"/>
    <mergeCell ref="J20:K20"/>
    <mergeCell ref="F26:G26"/>
    <mergeCell ref="H26:I26"/>
    <mergeCell ref="J26:K26"/>
    <mergeCell ref="B5:C5"/>
    <mergeCell ref="F25:G25"/>
    <mergeCell ref="H25:I25"/>
    <mergeCell ref="J25:K25"/>
    <mergeCell ref="F24:G24"/>
    <mergeCell ref="H24:I24"/>
    <mergeCell ref="J24:K24"/>
    <mergeCell ref="A21:L21"/>
    <mergeCell ref="H22:I22"/>
    <mergeCell ref="J22:K22"/>
    <mergeCell ref="L22:L24"/>
    <mergeCell ref="E23:E24"/>
    <mergeCell ref="F23:G23"/>
  </mergeCells>
  <printOptions horizontalCentered="1" verticalCentered="1"/>
  <pageMargins left="0.78740157480314965" right="0.39370078740157483" top="0.39370078740157483" bottom="0.39370078740157483" header="0" footer="0"/>
  <pageSetup paperSize="9" scale="70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Плата граждан 21-22</vt:lpstr>
      <vt:lpstr>Лист1</vt:lpstr>
      <vt:lpstr>'Плата граждан 21-22'!Область_печати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Шелгачева</dc:creator>
  <cp:lastModifiedBy>Марта</cp:lastModifiedBy>
  <cp:lastPrinted>2022-07-04T07:50:18Z</cp:lastPrinted>
  <dcterms:created xsi:type="dcterms:W3CDTF">2020-06-23T11:36:50Z</dcterms:created>
  <dcterms:modified xsi:type="dcterms:W3CDTF">2022-09-08T05:58:40Z</dcterms:modified>
</cp:coreProperties>
</file>